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cmw2205\Dropbox\AMDD\EmONC Assessments\EmONC Indicator Revision Process_AMDD Internal Folder\Guidance\Digital EmONC Guide\Sections for Scope\Sent to Scope\Tools and resources\"/>
    </mc:Choice>
  </mc:AlternateContent>
  <xr:revisionPtr revIDLastSave="0" documentId="13_ncr:1_{92368F25-CFDF-4F15-9580-9C7741C82F3B}" xr6:coauthVersionLast="47" xr6:coauthVersionMax="47" xr10:uidLastSave="{00000000-0000-0000-0000-000000000000}"/>
  <bookViews>
    <workbookView xWindow="-28920" yWindow="1770" windowWidth="29040" windowHeight="15840" tabRatio="799" xr2:uid="{3FDFF75C-038A-483A-8D4A-A8AD00F615B9}"/>
  </bookViews>
  <sheets>
    <sheet name="Purpose" sheetId="12" r:id="rId1"/>
    <sheet name="Instructions" sheetId="13" r:id="rId2"/>
    <sheet name="Scenario planning" sheetId="14" r:id="rId3"/>
    <sheet name="Results-Scenario A" sheetId="15" r:id="rId4"/>
    <sheet name="Results-Scenario B" sheetId="16" r:id="rId5"/>
    <sheet name="Results-Scenario C" sheetId="17" r:id="rId6"/>
  </sheets>
  <definedNames>
    <definedName name="_xlnm.Print_Area" localSheetId="1">Instructions!$A$1:$A$65</definedName>
    <definedName name="_xlnm.Print_Area" localSheetId="0">Purpose!$B$3:$R$14</definedName>
    <definedName name="_xlnm.Print_Area" localSheetId="3">'Results-Scenario A'!$A$1:$K$46</definedName>
    <definedName name="_xlnm.Print_Area" localSheetId="4">'Results-Scenario B'!$A$1:$K$46</definedName>
    <definedName name="_xlnm.Print_Area" localSheetId="5">'Results-Scenario C'!$A$1:$K$46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17" l="1"/>
  <c r="I17" i="17" s="1"/>
  <c r="D21" i="17" s="1"/>
  <c r="I12" i="16"/>
  <c r="I12" i="15"/>
  <c r="I17" i="15" s="1"/>
  <c r="D14" i="15"/>
  <c r="D15" i="15" s="1"/>
  <c r="D16" i="15" s="1"/>
  <c r="G14" i="15"/>
  <c r="G13" i="15"/>
  <c r="D13" i="15"/>
  <c r="D14" i="16"/>
  <c r="D15" i="16" s="1"/>
  <c r="D16" i="16" s="1"/>
  <c r="G14" i="16"/>
  <c r="G13" i="16"/>
  <c r="D13" i="16"/>
  <c r="D14" i="17"/>
  <c r="D15" i="17" s="1"/>
  <c r="D16" i="17" s="1"/>
  <c r="G14" i="17"/>
  <c r="G13" i="17"/>
  <c r="D13" i="17"/>
  <c r="C5" i="17" a="1"/>
  <c r="C5" i="17" s="1"/>
  <c r="C5" i="16" a="1"/>
  <c r="C5" i="16" s="1"/>
  <c r="C5" i="15" a="1"/>
  <c r="C5" i="15" s="1"/>
  <c r="A2" i="17"/>
  <c r="A2" i="16"/>
  <c r="A2" i="15"/>
  <c r="D42" i="17"/>
  <c r="D42" i="16"/>
  <c r="D42" i="15"/>
  <c r="E18" i="14"/>
  <c r="D18" i="14"/>
  <c r="C18" i="14"/>
  <c r="B18" i="14"/>
  <c r="G19" i="16" l="1"/>
  <c r="I13" i="17"/>
  <c r="L13" i="17" s="1"/>
  <c r="I13" i="15"/>
  <c r="L13" i="15" s="1"/>
  <c r="I17" i="16"/>
  <c r="D21" i="16" s="1"/>
  <c r="G19" i="17"/>
  <c r="K17" i="17"/>
  <c r="F21" i="17" s="1"/>
  <c r="K17" i="16"/>
  <c r="F21" i="16" s="1"/>
  <c r="G15" i="15"/>
  <c r="G16" i="15" s="1"/>
  <c r="G19" i="15"/>
  <c r="G15" i="16"/>
  <c r="G16" i="16" s="1"/>
  <c r="I13" i="16"/>
  <c r="L13" i="16" s="1"/>
  <c r="G15" i="17"/>
  <c r="G16" i="17" s="1"/>
  <c r="D19" i="17"/>
  <c r="D19" i="16"/>
  <c r="D21" i="15"/>
  <c r="K17" i="15"/>
  <c r="F21" i="15" s="1"/>
  <c r="D19" i="15"/>
  <c r="G20" i="17" l="1"/>
  <c r="G20" i="15"/>
  <c r="G20" i="16"/>
  <c r="D20" i="17"/>
  <c r="D22" i="17" s="1"/>
  <c r="I19" i="17"/>
  <c r="I19" i="16"/>
  <c r="D20" i="16"/>
  <c r="D22" i="16" s="1"/>
  <c r="D20" i="15"/>
  <c r="D22" i="15" s="1"/>
  <c r="I19" i="15"/>
  <c r="G23" i="17" l="1"/>
  <c r="D23" i="17"/>
  <c r="D23" i="16"/>
  <c r="G23" i="16" s="1"/>
  <c r="D23" i="15"/>
  <c r="G23" i="15" s="1"/>
  <c r="D30" i="17" l="1"/>
  <c r="I23" i="17"/>
  <c r="D24" i="17" s="1"/>
  <c r="G30" i="17"/>
  <c r="D30" i="16"/>
  <c r="I23" i="16"/>
  <c r="D24" i="16" s="1"/>
  <c r="G30" i="16"/>
  <c r="G30" i="15"/>
  <c r="I23" i="15"/>
  <c r="G24" i="15" s="1"/>
  <c r="G31" i="15" s="1"/>
  <c r="D30" i="15"/>
  <c r="G24" i="17" l="1"/>
  <c r="G31" i="17" s="1"/>
  <c r="G24" i="16"/>
  <c r="G31" i="16" s="1"/>
  <c r="D31" i="17"/>
  <c r="D43" i="17"/>
  <c r="I30" i="17"/>
  <c r="D31" i="16"/>
  <c r="D43" i="16"/>
  <c r="I30" i="16"/>
  <c r="I30" i="15"/>
  <c r="D24" i="15"/>
  <c r="I24" i="17" l="1"/>
  <c r="I24" i="16"/>
  <c r="I31" i="17"/>
  <c r="D44" i="17"/>
  <c r="I31" i="16"/>
  <c r="D44" i="16"/>
  <c r="I24" i="15"/>
  <c r="D31" i="15"/>
  <c r="D43" i="15"/>
  <c r="I31" i="15" l="1"/>
  <c r="D44" i="15"/>
</calcChain>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<sst xmlns="http://schemas.openxmlformats.org/spreadsheetml/2006/main" count="214" uniqueCount="114">
  <si>
    <t>Today</t>
  </si>
  <si>
    <t>10 years from now</t>
  </si>
  <si>
    <t>Scenario A</t>
  </si>
  <si>
    <t>Scenario B</t>
  </si>
  <si>
    <t>Scenario C</t>
  </si>
  <si>
    <t>At home</t>
  </si>
  <si>
    <t>TOTAL (=100%)</t>
  </si>
  <si>
    <t>[If error messages appear below, return to 'Scenario planning' tab and fill in Scenario A.]</t>
  </si>
  <si>
    <t>SCENARIO A:</t>
  </si>
  <si>
    <t>PART 1 - Key inputs for calculating long-term availability goal</t>
  </si>
  <si>
    <t>Yellow cells = data inputs from 'Scenario planning' tab
Green cells = values generated based on modeling assumptions</t>
  </si>
  <si>
    <t>Total</t>
  </si>
  <si>
    <t>10 years from now…</t>
  </si>
  <si>
    <t>Expected annual births</t>
  </si>
  <si>
    <t>Distribution of births across facility levels</t>
  </si>
  <si>
    <t>Average number of delivery beds per facility</t>
  </si>
  <si>
    <t>Average facility capacity per facility</t>
  </si>
  <si>
    <t>births per year</t>
  </si>
  <si>
    <t>ASSUMPTION: FIGO recommendations are used to convert the number of delivery beds entered for Scenario A into facility capacity</t>
  </si>
  <si>
    <t>births per day</t>
  </si>
  <si>
    <t>Calculating long-term availability goal</t>
  </si>
  <si>
    <t>Number of facilities needed for expected annual births</t>
  </si>
  <si>
    <t>̶</t>
  </si>
  <si>
    <t>PART 2 - Proposed long-term availability goal</t>
  </si>
  <si>
    <t>CEmONC facilities*</t>
  </si>
  <si>
    <t>BEmONC facilities</t>
  </si>
  <si>
    <t>Total EmONC facilities</t>
  </si>
  <si>
    <t>* IEmONC facilities can be counted toward the recommended number of CEmONC facilities.</t>
  </si>
  <si>
    <t>In addition, countries should plan (in the long term) to have an adequate number of facilities with intensive care capacity (i.e., IEmONC) to meet population needs. UN recommendations for how many IEmONC facilities are needed have not yet been developed.</t>
  </si>
  <si>
    <t>**The reference point of 20,000 births may be changed to 10,000 births if necessary to align with the final Norms project recommendations.</t>
  </si>
  <si>
    <t>PART 3 - Cross-checks</t>
  </si>
  <si>
    <t>C-sections</t>
  </si>
  <si>
    <t>What do you expect your population CS rate to be in 10 years?</t>
  </si>
  <si>
    <t>Number of CS per year:</t>
  </si>
  <si>
    <t>Percent of deliveries in CEmONC facilities that are CS:</t>
  </si>
  <si>
    <t>Number of CS performed in each CEmONC facility per day:</t>
  </si>
  <si>
    <t>Cost</t>
  </si>
  <si>
    <t>Countries should consider the cost implications of various scenarios.</t>
  </si>
  <si>
    <t>[If error messages appear below, return to 'Scenario planning' tab and fill in Scenario B.]</t>
  </si>
  <si>
    <t>SCENARIO B:</t>
  </si>
  <si>
    <t>[If error messages appear below, return to 'Scenario planning' tab and fill in Scenario C.]</t>
  </si>
  <si>
    <t>SCENARIO C:</t>
  </si>
  <si>
    <t>ASSUMPTION: FIGO recommendations are used to convert the number of delivery beds entered for Scenario B into facility capacity</t>
  </si>
  <si>
    <t>ASSUMPTION: FIGO recommendations are used to convert the number of delivery beds entered for Scenario C into facility capacity</t>
  </si>
  <si>
    <t>This calculator is meant to help countries answer the question:</t>
  </si>
  <si>
    <t>The answer will depend on:</t>
  </si>
  <si>
    <t>Number of births</t>
  </si>
  <si>
    <t>How many births each facility can accommodate</t>
  </si>
  <si>
    <t>Where births happen (what level of health system)</t>
  </si>
  <si>
    <t xml:space="preserve">1) </t>
  </si>
  <si>
    <t xml:space="preserve">2) </t>
  </si>
  <si>
    <t xml:space="preserve">3) </t>
  </si>
  <si>
    <t>Distribution of expected annual births (based on rows 12 &amp; 13 above)</t>
  </si>
  <si>
    <t>Based on the inputs and calculations above, here are the recommended number of EmONC facilities for this area:</t>
  </si>
  <si>
    <t>Goal (long-term) - Number of EmONC facilities in this area:</t>
  </si>
  <si>
    <t>Goal (long-term) - Number of facilities per 20,000** births:</t>
  </si>
  <si>
    <t>Does this seem reasonable? If not, you may need to adjust some of the assumptions in this scenario. They can be adjusted in the 'Scenario planning' tab.</t>
  </si>
  <si>
    <t>AREA FOR SCENARIO PLANNING:</t>
  </si>
  <si>
    <t>Greater value between D20 or D21</t>
  </si>
  <si>
    <t>Calculating a country-specific long-term availability goal - SCENARIO PLANNING</t>
  </si>
  <si>
    <t>How many EmONC facilities does a country or area need in the long-term to accommodate all birthing women and newborns?</t>
  </si>
  <si>
    <t>Hospitals</t>
  </si>
  <si>
    <t>Non-hospitals with &lt;600 births/year</t>
  </si>
  <si>
    <t>[See 'Instructions' tab before completing the yellow fields below.]</t>
  </si>
  <si>
    <t>The calculator provides an opportunity for scenario planning (Scenarios A, B, C) where different assumptions can be tested to calculate the number of BEmONC and CEmONC facilities your country will need in the future to serve all women and newborns. There are currently no UN guidelines on the recommended number of IEmONC facilities that are needed.</t>
  </si>
  <si>
    <t>Calculating a country-specific long-term availability goal - INSTRUCTIONS</t>
  </si>
  <si>
    <t>v. 18 Sep 2024</t>
  </si>
  <si>
    <t>100% of deliveries in the selected area should be captured within one of these four settings. Users are first asked to input the current percent distribution (i.e., where women deliver now), and then are asked to imagine three different scenarios for what the distribution might look like in 10 years.</t>
  </si>
  <si>
    <t>There are various types of “hospitals”, with a wide range in the number of delivery beds. When estimating an average number of delivery beds per hospital, users should consider how many of each type/size of facility there are, and account for that in the calculation. (e.g., A tertiary/regional hospital may have 10 beds, whereas a district hospital may have 6, but there are more district than tertiary/regional hospitals, so the average should be closer to 6 than 10.) The same applies for estimating the average number of delivery beds in “non-hospitals with ≥600 births/year”.</t>
  </si>
  <si>
    <t>Users are first asked to estimate the current number of delivery beds in each type of facility, and then are asked to imagine three different scenarios for how many delivery beds those facility types might have in 10 years.</t>
  </si>
  <si>
    <t>The Calculator is structured to allow planners to consider three different scenarios, so that different assumptions about the future can be tested. Scenarios should vary by the sizes of facilities and/or where women give birth, while considering potential changes related to demographics and health system design. Based on the inputs for each of the three scenarios and the modeling assumptions described above, the Calculator will produce a recommended number of BEmONC and CEmONC facilities needed in the long-term to meet the needs of all birthing women and newborns. For the purposes of the Calculator, the recommended number of CEmONC facilities includes both Comprehensive EmONC and Intensive EmONC facilities, as Intensive EmONC facilities should be able to provide all the EmONC services available in a CEmONC facility. At this time, no global standard exists for how many Intensive EmONC facilities are needed to meet population needs, but countries may wish to set their own targets for the number of intensive care units needed for very sick newborns and birthing women with severe complications.</t>
  </si>
  <si>
    <t>To ensure that the number of EmONC facilities makes sense given the country context, two cross-checks can be performed.</t>
  </si>
  <si>
    <t>Planners should review the results and cross-checks for all long-term scenarios, and make adjustments if desired. The ultimate goal is to select one of the scenarios to serve as the country’s long-term goal for the number of EmONC facilities that will be needed.</t>
  </si>
  <si>
    <t>The recommendations produced by the Calculator are meant to be ambitious. Though many countries may currently be far from that aspirational goal, if they wish to reach it in the long term, then planning should reflect that aspiration. Even if the variables used in the Calculator are imprecise projections of what a country’s health system will look like 10 years in the future, the resulting recommendations can nevertheless give planners a rough sense of what would be needed for all women and newborns to have ready access to EmONC services. The Long-Term Calculator also makes it simple to revise the projection if assumptions about where women will deliver or the average number of beds per facility change over time.</t>
  </si>
  <si>
    <t>The Long-term EmONC Calculator helps countries plan how many EmONC facilities are needed over the long-term (10-year horizon) to ensure there are enough services to meet the needs of every woman and newborn. It is intended to be used by a group of relevant stakeholders who together can make decisions about their health system as part of national and sub-national planning processes. The Calculator works by testing various long-term scenarios for childbirth and in-patient newborn care, using variables specific to each country or sub-national area. For each long-term scenario, it calculates the number of EmONC facilities that will be needed to meet the needs of the entire population in the selected geographic area.</t>
  </si>
  <si>
    <t>The Calculator produces BEmONC and CEmONC recommendations for the country as a whole, and also per 20,000 births to aid with sub-national planning. If population density varies throughout the country, it is recommended to use the Calculator to complete the entire exercise for each sub-national area separately, and then to aggregate the results to determine the total number of facilities needed at national level.</t>
  </si>
  <si>
    <t>REFERENCES</t>
  </si>
  <si>
    <r>
      <t xml:space="preserve">The Calculator asks for the following </t>
    </r>
    <r>
      <rPr>
        <u/>
        <sz val="11"/>
        <color theme="1"/>
        <rFont val="Lato"/>
      </rPr>
      <t>inputs</t>
    </r>
    <r>
      <rPr>
        <sz val="11"/>
        <color theme="1"/>
        <rFont val="Lato"/>
      </rPr>
      <t>:</t>
    </r>
  </si>
  <si>
    <r>
      <t>o</t>
    </r>
    <r>
      <rPr>
        <sz val="7"/>
        <color theme="1"/>
        <rFont val="Lato"/>
      </rPr>
      <t xml:space="preserve">   </t>
    </r>
    <r>
      <rPr>
        <sz val="11"/>
        <color theme="1"/>
        <rFont val="Lato"/>
      </rPr>
      <t>Hospitals – This includes any facilities with surgical capacity.</t>
    </r>
  </si>
  <si>
    <r>
      <t>o</t>
    </r>
    <r>
      <rPr>
        <sz val="7"/>
        <color theme="1"/>
        <rFont val="Lato"/>
      </rPr>
      <t xml:space="preserve">   </t>
    </r>
    <r>
      <rPr>
        <sz val="11"/>
        <color theme="1"/>
        <rFont val="Lato"/>
      </rPr>
      <t>At home</t>
    </r>
  </si>
  <si>
    <r>
      <t xml:space="preserve">In addition to the information country planners provide (described above), the Calculator relies on the following </t>
    </r>
    <r>
      <rPr>
        <u/>
        <sz val="11"/>
        <color theme="1"/>
        <rFont val="Lato"/>
      </rPr>
      <t>assumptions</t>
    </r>
    <r>
      <rPr>
        <sz val="11"/>
        <color theme="1"/>
        <rFont val="Lato"/>
      </rPr>
      <t xml:space="preserve"> to generate results:</t>
    </r>
  </si>
  <si>
    <r>
      <t xml:space="preserve">Area for scenario planning </t>
    </r>
    <r>
      <rPr>
        <sz val="11"/>
        <color theme="1"/>
        <rFont val="Lato"/>
      </rPr>
      <t>(e.g., name of country or subnational area, urban/rural, etc.):</t>
    </r>
  </si>
  <si>
    <r>
      <t xml:space="preserve">1. How many annual births do you expect to occur in this area 10 years from now?
</t>
    </r>
    <r>
      <rPr>
        <sz val="11"/>
        <color theme="1"/>
        <rFont val="Lato"/>
      </rPr>
      <t>(projected population * projected crude birth rate)</t>
    </r>
  </si>
  <si>
    <r>
      <t>2. Where do women give birth in this area?</t>
    </r>
    <r>
      <rPr>
        <sz val="11"/>
        <color theme="1"/>
        <rFont val="Lato"/>
      </rPr>
      <t xml:space="preserve"> (%)</t>
    </r>
  </si>
  <si>
    <t>Non-hospitals with ≥600 births/year</t>
  </si>
  <si>
    <r>
      <t xml:space="preserve">3. On average, how many delivery beds are there in </t>
    </r>
    <r>
      <rPr>
        <b/>
        <u/>
        <sz val="11"/>
        <color theme="1"/>
        <rFont val="Lato"/>
      </rPr>
      <t>each</t>
    </r>
    <r>
      <rPr>
        <b/>
        <sz val="11"/>
        <color theme="1"/>
        <rFont val="Lato"/>
      </rPr>
      <t xml:space="preserve"> facility in this area?</t>
    </r>
    <r>
      <rPr>
        <sz val="11"/>
        <color theme="1"/>
        <rFont val="Lato"/>
      </rPr>
      <t xml:space="preserve"> (#)</t>
    </r>
  </si>
  <si>
    <r>
      <t xml:space="preserve">Hospitals
</t>
    </r>
    <r>
      <rPr>
        <sz val="11"/>
        <color theme="1"/>
        <rFont val="Lato"/>
      </rPr>
      <t>(these will serve as candidate CEmONC facilities)</t>
    </r>
  </si>
  <si>
    <r>
      <rPr>
        <b/>
        <sz val="11"/>
        <color theme="1"/>
        <rFont val="Lato"/>
      </rPr>
      <t>Non-hospitals with ≥600 births/year</t>
    </r>
    <r>
      <rPr>
        <sz val="11"/>
        <color theme="1"/>
        <rFont val="Lato"/>
      </rPr>
      <t xml:space="preserve">
(these will serve as candidate BEmONC facilities)</t>
    </r>
  </si>
  <si>
    <r>
      <t xml:space="preserve">Adjusted distribution of expected annual births (# and %)
</t>
    </r>
    <r>
      <rPr>
        <i/>
        <sz val="10"/>
        <rFont val="Lato"/>
      </rPr>
      <t>IF D22=D20, then use distribution of expected births from row 19.
IF D22=D21, then calculate how many births could be managed in that number of hospitals; those births go in cell D23 and the remaining expected births go in cell G23.</t>
    </r>
  </si>
  <si>
    <r>
      <t xml:space="preserve">Below are some relevant considerations you may wish to use to cross-check the proposed long-term availability goal above. </t>
    </r>
    <r>
      <rPr>
        <sz val="11"/>
        <color theme="0" tint="-0.499984740745262"/>
        <rFont val="Lato"/>
      </rPr>
      <t>[Please fill in the yellow fields.]</t>
    </r>
  </si>
  <si>
    <r>
      <rPr>
        <b/>
        <i/>
        <sz val="11"/>
        <color theme="1"/>
        <rFont val="Lato"/>
      </rPr>
      <t>Per 20,000** births</t>
    </r>
    <r>
      <rPr>
        <i/>
        <sz val="11"/>
        <color theme="1"/>
        <rFont val="Lato"/>
      </rPr>
      <t>, that translates to:</t>
    </r>
  </si>
  <si>
    <r>
      <t xml:space="preserve">Number of SNCU beds needed for expected annual births
</t>
    </r>
    <r>
      <rPr>
        <i/>
        <sz val="10"/>
        <color rgb="FF065B43"/>
        <rFont val="Lato"/>
      </rPr>
      <t>ASSUMPTION: 20-28 SNCU beds are needed per 10k births</t>
    </r>
  </si>
  <si>
    <r>
      <t xml:space="preserve">Calculating a country-specific long-term availability goal - </t>
    </r>
    <r>
      <rPr>
        <b/>
        <sz val="14"/>
        <color rgb="FF4A4C85"/>
        <rFont val="Lato"/>
      </rPr>
      <t>RESULTS FOR SCENARIO A</t>
    </r>
  </si>
  <si>
    <r>
      <t xml:space="preserve">Calculating a country-specific long-term availability goal - </t>
    </r>
    <r>
      <rPr>
        <b/>
        <sz val="14"/>
        <color rgb="FF1C71BF"/>
        <rFont val="Lato"/>
      </rPr>
      <t>RESULTS FOR SCENARIO B</t>
    </r>
  </si>
  <si>
    <r>
      <t xml:space="preserve">Calculating a country-specific long-term availability goal - </t>
    </r>
    <r>
      <rPr>
        <b/>
        <sz val="14"/>
        <color rgb="FF0A8461"/>
        <rFont val="Lato"/>
      </rPr>
      <t>RESULTS FOR SCENARIO C</t>
    </r>
  </si>
  <si>
    <r>
      <t>o  Non-hospitals with ≥600</t>
    </r>
    <r>
      <rPr>
        <sz val="11"/>
        <color rgb="FF4BA0ED"/>
        <rFont val="Lato"/>
        <family val="2"/>
      </rPr>
      <t>[a]</t>
    </r>
    <r>
      <rPr>
        <sz val="11"/>
        <rFont val="Lato"/>
      </rPr>
      <t xml:space="preserve"> births/year – This includes any facilities without surgical capacity that have an annual delivery volume of ≥600 births.</t>
    </r>
  </si>
  <si>
    <r>
      <t>o</t>
    </r>
    <r>
      <rPr>
        <sz val="7"/>
        <color theme="1"/>
        <rFont val="Lato"/>
      </rPr>
      <t xml:space="preserve">   </t>
    </r>
    <r>
      <rPr>
        <sz val="11"/>
        <color theme="1"/>
        <rFont val="Lato"/>
      </rPr>
      <t>Non-hospitals with &lt;600</t>
    </r>
    <r>
      <rPr>
        <sz val="11"/>
        <color rgb="FF4BA0ED"/>
        <rFont val="Lato"/>
        <family val="2"/>
      </rPr>
      <t>[a]</t>
    </r>
    <r>
      <rPr>
        <sz val="11"/>
        <color theme="1"/>
        <rFont val="Lato"/>
      </rPr>
      <t xml:space="preserve"> births/year – This includes any facilities without surgical capacity that have an annual delivery volume of &lt;600 births.</t>
    </r>
  </si>
  <si>
    <r>
      <rPr>
        <b/>
        <sz val="11"/>
        <color rgb="FF4A4C85"/>
        <rFont val="Lato"/>
        <family val="2"/>
      </rPr>
      <t>1.</t>
    </r>
    <r>
      <rPr>
        <sz val="11"/>
        <color theme="1"/>
        <rFont val="Lato"/>
      </rPr>
      <t xml:space="preserve"> In the long term, countries should plan to have sufficient delivery capacity in EmONC facilities for all women to deliver in either a Basic EmONC (BEmONC) or Comprehensive EmONC (CEmONC) facility, as there is growing consensus that all women should give birth at a facility that can provide, at minimum, Basic EmONC. It is therefore recommended for long-term goals to be set with the expectation that all women will eventually deliver in facilities with at least 600</t>
    </r>
    <r>
      <rPr>
        <sz val="11"/>
        <color rgb="FF4BA0ED"/>
        <rFont val="Lato"/>
        <family val="2"/>
      </rPr>
      <t>[a]</t>
    </r>
    <r>
      <rPr>
        <sz val="11"/>
        <color theme="1"/>
        <rFont val="Lato"/>
      </rPr>
      <t xml:space="preserve"> deliveries per year. This assumption is represented in the Calculator in the 'Scenario planning' tab by the greyed-out cells for “non-hospitals with &lt;600 births/year” and “at home” for each of the future scenarios.</t>
    </r>
  </si>
  <si>
    <r>
      <rPr>
        <b/>
        <sz val="11"/>
        <color rgb="FF4A4C85"/>
        <rFont val="Lato"/>
        <family val="2"/>
      </rPr>
      <t>2.</t>
    </r>
    <r>
      <rPr>
        <sz val="7"/>
        <color theme="1"/>
        <rFont val="Lato"/>
      </rPr>
      <t> </t>
    </r>
    <r>
      <rPr>
        <sz val="11"/>
        <color theme="1"/>
        <rFont val="Lato"/>
      </rPr>
      <t>Countries should also plan to have enough special newborn care unit (SNCU) beds to accommodate all newborns requiring that level of care. The WHO recommends that countries should have 24 SNCU beds for every 10,000 births.</t>
    </r>
    <r>
      <rPr>
        <sz val="11"/>
        <color rgb="FF00B37F"/>
        <rFont val="Lato"/>
        <family val="2"/>
      </rPr>
      <t>[1]</t>
    </r>
  </si>
  <si>
    <r>
      <rPr>
        <b/>
        <sz val="11"/>
        <color rgb="FF4A4C85"/>
        <rFont val="Lato"/>
        <family val="2"/>
      </rPr>
      <t>3.</t>
    </r>
    <r>
      <rPr>
        <sz val="7"/>
        <color theme="1"/>
        <rFont val="Lato"/>
      </rPr>
      <t> </t>
    </r>
    <r>
      <rPr>
        <sz val="11"/>
        <color theme="1"/>
        <rFont val="Lato"/>
      </rPr>
      <t>It is assumed that all hospitals (i.e., facilities with surgical capacity) have the potential to become CEmONC facilities, and all non-hospitals (i.e., facilities without surgical capacity) with ≥600</t>
    </r>
    <r>
      <rPr>
        <sz val="11"/>
        <color rgb="FF4BA0ED"/>
        <rFont val="Lato"/>
        <family val="2"/>
      </rPr>
      <t>[a]</t>
    </r>
    <r>
      <rPr>
        <sz val="11"/>
        <color theme="1"/>
        <rFont val="Lato"/>
      </rPr>
      <t xml:space="preserve"> births per year have the potential to become BEmONC facilities.</t>
    </r>
  </si>
  <si>
    <r>
      <rPr>
        <b/>
        <sz val="11"/>
        <color rgb="FF4A4C85"/>
        <rFont val="Lato"/>
        <family val="2"/>
      </rPr>
      <t>4.</t>
    </r>
    <r>
      <rPr>
        <sz val="11"/>
        <color theme="1"/>
        <rFont val="Lato"/>
      </rPr>
      <t> The calculations build on the delivery bed standards in “FIGO Statement: Staffing Requirements for Delivery Care, With Special Reference to Low-and-Middle-Income Countries(</t>
    </r>
    <r>
      <rPr>
        <sz val="11"/>
        <color rgb="FF00B37F"/>
        <rFont val="Lato"/>
        <family val="2"/>
      </rPr>
      <t>[2]</t>
    </r>
    <r>
      <rPr>
        <sz val="11"/>
        <color theme="1"/>
        <rFont val="Lato"/>
      </rPr>
      <t>)” (Table 1). Although the FIGO recommendations describe "individual delivery rooms”, some settings may not have private rooms for each delivery bed, so the Calculator instead asks for the number of delivery beds (see above). It then translates that number into the facility capacity (births per year) that can be accommodated with that number of delivery beds. For example, if a hospital has 2 delivery beds (see righthand column below), the Calculator would translate that to a capacity of approximately 1,000 births per year (see lefthand column below), or 2-3 births per day.</t>
    </r>
  </si>
  <si>
    <r>
      <rPr>
        <i/>
        <sz val="11"/>
        <color rgb="FF4A4C85"/>
        <rFont val="Lato"/>
        <family val="2"/>
      </rPr>
      <t>Table 1.</t>
    </r>
    <r>
      <rPr>
        <i/>
        <sz val="11"/>
        <color theme="1"/>
        <rFont val="Lato"/>
        <family val="2"/>
      </rPr>
      <t xml:space="preserve"> FIGO delivery bed requirements (adapted from Stones et al, 2019</t>
    </r>
    <r>
      <rPr>
        <i/>
        <sz val="11"/>
        <color rgb="FF00B37F"/>
        <rFont val="Lato"/>
        <family val="2"/>
      </rPr>
      <t>[2]</t>
    </r>
    <r>
      <rPr>
        <i/>
        <sz val="11"/>
        <color theme="1"/>
        <rFont val="Lato"/>
      </rPr>
      <t>)</t>
    </r>
  </si>
  <si>
    <r>
      <rPr>
        <b/>
        <sz val="11"/>
        <color rgb="FF4A4C85"/>
        <rFont val="Lato"/>
        <family val="2"/>
      </rPr>
      <t>5.</t>
    </r>
    <r>
      <rPr>
        <sz val="7"/>
        <color theme="1"/>
        <rFont val="Lato"/>
      </rPr>
      <t> </t>
    </r>
    <r>
      <rPr>
        <sz val="11"/>
        <color theme="1"/>
        <rFont val="Lato"/>
      </rPr>
      <t>The calculations also build on the WHO recommendation that SNCUs should have no fewer than 12 beds, and no more than 24 beds.</t>
    </r>
    <r>
      <rPr>
        <sz val="11"/>
        <color rgb="FF00B37F"/>
        <rFont val="Lato"/>
        <family val="2"/>
      </rPr>
      <t>[1]</t>
    </r>
  </si>
  <si>
    <r>
      <rPr>
        <sz val="11"/>
        <color rgb="FF4A4C85"/>
        <rFont val="Symbol"/>
        <family val="1"/>
        <charset val="2"/>
      </rPr>
      <t>·</t>
    </r>
    <r>
      <rPr>
        <sz val="7"/>
        <color theme="1"/>
        <rFont val="Lato"/>
      </rPr>
      <t> </t>
    </r>
    <r>
      <rPr>
        <sz val="11"/>
        <color theme="1"/>
        <rFont val="Lato"/>
      </rPr>
      <t>The first considers the projected population cesarean rate and the average number of cesarean sections that would be expected each day in a single CEmONC facility. This helps to determine the plausibility of the infrastructure (operating theaters per facility) and human resources (surgical teams) needed to accommodate that number of cesareans in each facility. If the projected volume of cesareans per facility seems too high, more CEmONC facilities may be needed or the capacity of existing CEmONC facilities may need to be expanded (e.g., construction of additional operating theaters, additional surgical teams).</t>
    </r>
  </si>
  <si>
    <r>
      <rPr>
        <sz val="11"/>
        <color rgb="FF4A4C85"/>
        <rFont val="Symbol"/>
        <family val="1"/>
        <charset val="2"/>
      </rPr>
      <t>·</t>
    </r>
    <r>
      <rPr>
        <sz val="7"/>
        <color theme="1"/>
        <rFont val="Lato"/>
      </rPr>
      <t> </t>
    </r>
    <r>
      <rPr>
        <sz val="11"/>
        <color theme="1"/>
        <rFont val="Lato"/>
      </rPr>
      <t>The second cross-check advises countries to consider the cost implications of various scenarios. Since costs associated with upgrading facilities, increasing their capacity (number of delivery beds), or building new facilities will differ from one country to another, the Calculator does not include a costing model for each scenario. Countries are advised to use their own experience or best estimates to consider the cost implications of various scenarios.</t>
    </r>
  </si>
  <si>
    <r>
      <rPr>
        <sz val="11"/>
        <color rgb="FF4A4C85"/>
        <rFont val="Symbol"/>
        <family val="1"/>
        <charset val="2"/>
      </rPr>
      <t>·</t>
    </r>
    <r>
      <rPr>
        <sz val="7"/>
        <color rgb="FF4A4C85"/>
        <rFont val="Lato"/>
        <family val="2"/>
      </rPr>
      <t> </t>
    </r>
    <r>
      <rPr>
        <b/>
        <sz val="11"/>
        <color rgb="FF4A4C85"/>
        <rFont val="Lato"/>
        <family val="2"/>
      </rPr>
      <t>What do you expect your population caesarean section rate to be in 10 years?</t>
    </r>
    <r>
      <rPr>
        <sz val="11"/>
        <color theme="1"/>
        <rFont val="Lato"/>
      </rPr>
      <t xml:space="preserve"> The Calculator offers some cross-checks for each scenario (see more detail on this below), one of which is the number of caesarean deliveries that each surgical facility might be expected to do per day, given the assumptions made for that scenario. In order to run that cross-check, users must estimate what the population caesarean rate might be in 10 years. Please note that this question is not asking about the facility caesarean rate (i.e., # caesareans in facilities / # total births in facilities), but rather the population caesarean rate (i.e., # caesareans in population / # total births in population). Whereas the rest of the inputs described above are entered in the ‘Scenario planning’ tab of the Calculator, the caesarean rate is entered in each of the ‘Results-Scenario [A/B/C]’ tabs.</t>
    </r>
  </si>
  <si>
    <r>
      <rPr>
        <sz val="11"/>
        <color rgb="FF4A4C85"/>
        <rFont val="Symbol"/>
        <family val="1"/>
        <charset val="2"/>
      </rPr>
      <t>·</t>
    </r>
    <r>
      <rPr>
        <sz val="7"/>
        <color rgb="FF4A4C85"/>
        <rFont val="Lato"/>
        <family val="2"/>
      </rPr>
      <t> </t>
    </r>
    <r>
      <rPr>
        <b/>
        <sz val="11"/>
        <color rgb="FF4A4C85"/>
        <rFont val="Lato"/>
        <family val="2"/>
      </rPr>
      <t>On average, how many delivery beds are there in each facility in this area?</t>
    </r>
    <r>
      <rPr>
        <sz val="11"/>
        <color theme="1"/>
        <rFont val="Lato"/>
      </rPr>
      <t xml:space="preserve"> The Calculator uses the number of delivery beds in facilities to estimate the annual number of births those facilities can accommodate. The number of delivery beds should be provided for the first two delivery locations described above: hospitals and non-hospitals with ≥600 births/year. It is not necessary to provide the number of delivery beds for non-hospitals with &lt;600 births/year because these facilities will not factor into the Calculator’s estimation model. (See assumption 1 below.)</t>
    </r>
  </si>
  <si>
    <r>
      <rPr>
        <sz val="11"/>
        <color rgb="FF4A4C85"/>
        <rFont val="Symbol"/>
        <family val="1"/>
        <charset val="2"/>
      </rPr>
      <t>·</t>
    </r>
    <r>
      <rPr>
        <sz val="7"/>
        <color rgb="FF4A4C85"/>
        <rFont val="Lato"/>
        <family val="2"/>
      </rPr>
      <t xml:space="preserve"> </t>
    </r>
    <r>
      <rPr>
        <b/>
        <sz val="11"/>
        <color rgb="FF4A4C85"/>
        <rFont val="Lato"/>
        <family val="2"/>
      </rPr>
      <t>Where do women give birth in this area?</t>
    </r>
    <r>
      <rPr>
        <sz val="11"/>
        <color theme="1"/>
        <rFont val="Lato"/>
      </rPr>
      <t xml:space="preserve"> Users are asked to input a percent distribution for the location of deliveries in the selected area. The four options for delivery locations are:</t>
    </r>
  </si>
  <si>
    <r>
      <rPr>
        <sz val="11"/>
        <color rgb="FF4A4C85"/>
        <rFont val="Symbol"/>
        <family val="1"/>
        <charset val="2"/>
      </rPr>
      <t>·</t>
    </r>
    <r>
      <rPr>
        <sz val="7"/>
        <color rgb="FF4A4C85"/>
        <rFont val="Lato"/>
        <family val="2"/>
      </rPr>
      <t> </t>
    </r>
    <r>
      <rPr>
        <b/>
        <sz val="11"/>
        <color rgb="FF4A4C85"/>
        <rFont val="Lato"/>
        <family val="2"/>
      </rPr>
      <t>How many annual births do you expect to occur in this area 10 years from now?</t>
    </r>
    <r>
      <rPr>
        <sz val="11"/>
        <color theme="1"/>
        <rFont val="Lato"/>
      </rPr>
      <t xml:space="preserve"> The Calculator uses a 10-year time horizon for scenario planning because this is a common timeline for strategic planning. Users can calculate the estimated number of annual births in 10 years by multiplying the selected area’s projected population by its projected birth rate.</t>
    </r>
  </si>
  <si>
    <r>
      <rPr>
        <sz val="11"/>
        <color rgb="FF4A4C85"/>
        <rFont val="Symbol"/>
        <family val="1"/>
        <charset val="2"/>
      </rPr>
      <t>·</t>
    </r>
    <r>
      <rPr>
        <sz val="11"/>
        <color rgb="FF4A4C85"/>
        <rFont val="Lato"/>
        <family val="2"/>
      </rPr>
      <t xml:space="preserve"> </t>
    </r>
    <r>
      <rPr>
        <b/>
        <sz val="11"/>
        <color rgb="FF4A4C85"/>
        <rFont val="Lato"/>
        <family val="2"/>
      </rPr>
      <t>Area for scenario planning:</t>
    </r>
    <r>
      <rPr>
        <sz val="11"/>
        <color theme="1"/>
        <rFont val="Lato"/>
      </rPr>
      <t xml:space="preserve"> Users should first identify the geographic area for which they are doing the scenario planning exercise. This could be a whole country or a sub-national area within a country. The area can be defined by administrative boundaries or more generally, such as urban/rural. It is recommended that the selected area have at least 10,000 annual births to make the scenario planning exercise meaningful.</t>
    </r>
  </si>
  <si>
    <r>
      <rPr>
        <sz val="11"/>
        <color rgb="FF00B37F"/>
        <rFont val="Lato"/>
        <family val="2"/>
      </rPr>
      <t>[1]</t>
    </r>
    <r>
      <rPr>
        <sz val="11"/>
        <rFont val="Lato"/>
      </rPr>
      <t xml:space="preserve"> </t>
    </r>
    <r>
      <rPr>
        <sz val="11"/>
        <color rgb="FF0A8461"/>
        <rFont val="Lato"/>
        <family val="2"/>
      </rPr>
      <t>WHO, UNICEF. Norms for care of small and sick newborns. Forthcoming.</t>
    </r>
  </si>
  <si>
    <r>
      <rPr>
        <sz val="11"/>
        <color rgb="FF00B37F"/>
        <rFont val="Lato"/>
        <family val="2"/>
      </rPr>
      <t>[2]</t>
    </r>
    <r>
      <rPr>
        <sz val="11"/>
        <color theme="1"/>
        <rFont val="Lato"/>
      </rPr>
      <t xml:space="preserve"> </t>
    </r>
    <r>
      <rPr>
        <sz val="11"/>
        <color rgb="FF0A8461"/>
        <rFont val="Lato"/>
        <family val="2"/>
      </rPr>
      <t xml:space="preserve">Stones W, Visser GHA, Theron G; FIGO Safe Motherhood and Newborn Health Committee. FIGO Statement: Staffing requirements for delivery care, with special reference to low- and middle-income countries. </t>
    </r>
    <r>
      <rPr>
        <i/>
        <sz val="11"/>
        <color rgb="FF0A8461"/>
        <rFont val="Lato"/>
        <family val="2"/>
      </rPr>
      <t>Int J Gynaecol Obstet</t>
    </r>
    <r>
      <rPr>
        <sz val="11"/>
        <color rgb="FF0A8461"/>
        <rFont val="Lato"/>
        <family val="2"/>
      </rPr>
      <t>. 2019 Jul;146(1):3-7. doi: 10.1002/ijgo.12815. Epub 2019 Apr 12. PMID: 30927443.</t>
    </r>
  </si>
  <si>
    <r>
      <rPr>
        <sz val="10"/>
        <color rgb="FF4BA0ED"/>
        <rFont val="Lato"/>
        <family val="2"/>
      </rPr>
      <t>[a]</t>
    </r>
    <r>
      <rPr>
        <sz val="10"/>
        <color theme="1"/>
        <rFont val="Lato"/>
      </rPr>
      <t xml:space="preserve"> </t>
    </r>
    <r>
      <rPr>
        <sz val="10"/>
        <color rgb="FF1C71BF"/>
        <rFont val="Lato"/>
        <family val="2"/>
      </rPr>
      <t xml:space="preserve">Caseload is an important factor to consider when planning EmONC systems because it is a determining factor in whether a facility is able to perform all signal functions in a 3-month period. Regular performance of signal functions is important for maintaining skills and efficient use of scarce resources such as equipment and supplies. Analysis across a number of previous EmONC assessments shows that non-hospitals performing all maternal signal functions from the 2009 EmONC Framework had a median of 53 deliveries per month, which would translate to approximately 600 deliveries per year. (See analysis in Re-visioning EmONC process and evidence base for revised EmONC Framework, pgs.10-11, available at: </t>
    </r>
    <r>
      <rPr>
        <sz val="10"/>
        <color rgb="FF4BA0ED"/>
        <rFont val="Lato"/>
        <family val="2"/>
      </rPr>
      <t>https://emonc.org/assets/tools/en/re-visioning-evidence-base.pdf</t>
    </r>
    <r>
      <rPr>
        <sz val="10"/>
        <color rgb="FF1C71BF"/>
        <rFont val="Lato"/>
        <family val="2"/>
      </rPr>
      <t>.)</t>
    </r>
  </si>
  <si>
    <r>
      <t xml:space="preserve">Number of facilities needed to meet required number of SNCU beds
</t>
    </r>
    <r>
      <rPr>
        <i/>
        <sz val="10"/>
        <color rgb="FF065B43"/>
        <rFont val="Lato"/>
        <family val="2"/>
      </rPr>
      <t>ASSUMPTION: Each SNCU should have 12-24 beds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</si>
</sst>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52"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Lato"/>
    </font>
    <font>
      <b/>
      <sz val="14"/>
      <color theme="1"/>
      <name val="Lato"/>
    </font>
    <font>
      <u/>
      <sz val="11"/>
      <color theme="1"/>
      <name val="Lato"/>
    </font>
    <font>
      <b/>
      <sz val="11"/>
      <color theme="1"/>
      <name val="Lato"/>
    </font>
    <font>
      <sz val="7"/>
      <color theme="1"/>
      <name val="Lato"/>
    </font>
    <font>
      <sz val="11"/>
      <name val="Lato"/>
    </font>
    <font>
      <i/>
      <sz val="11"/>
      <color theme="1"/>
      <name val="Lato"/>
    </font>
    <font>
      <sz val="10"/>
      <color theme="1"/>
      <name val="Lato"/>
    </font>
    <font>
      <sz val="11"/>
      <color theme="0" tint="-0.499984740745262"/>
      <name val="Lato"/>
    </font>
    <font>
      <b/>
      <u/>
      <sz val="11"/>
      <color theme="1"/>
      <name val="Lato"/>
    </font>
    <font>
      <sz val="11"/>
      <color rgb="FFFF0000"/>
      <name val="Lato"/>
    </font>
    <font>
      <b/>
      <sz val="11"/>
      <name val="Lato"/>
    </font>
    <font>
      <sz val="11"/>
      <color theme="0"/>
      <name val="Lato"/>
    </font>
    <font>
      <b/>
      <sz val="11"/>
      <color theme="0"/>
      <name val="Lato"/>
    </font>
    <font>
      <i/>
      <sz val="11"/>
      <color theme="0"/>
      <name val="Lato"/>
    </font>
    <font>
      <b/>
      <i/>
      <sz val="11"/>
      <color theme="0"/>
      <name val="Lato"/>
    </font>
    <font>
      <i/>
      <sz val="10"/>
      <color theme="9" tint="-0.249977111117893"/>
      <name val="Lato"/>
    </font>
    <font>
      <i/>
      <sz val="10"/>
      <name val="Lato"/>
    </font>
    <font>
      <b/>
      <i/>
      <sz val="11"/>
      <color theme="1"/>
      <name val="Lato"/>
    </font>
    <font>
      <b/>
      <sz val="14"/>
      <color rgb="FF40427C"/>
      <name val="Lato"/>
    </font>
    <font>
      <sz val="11"/>
      <color rgb="FF40427C"/>
      <name val="Lato"/>
    </font>
    <font>
      <i/>
      <sz val="10"/>
      <color rgb="FF065B43"/>
      <name val="Lato"/>
    </font>
    <font>
      <b/>
      <sz val="11"/>
      <color rgb="FF4A4C85"/>
      <name val="Lato"/>
    </font>
    <font>
      <b/>
      <sz val="11"/>
      <color rgb="FF1C71BF"/>
      <name val="Lato"/>
    </font>
    <font>
      <b/>
      <sz val="11"/>
      <color rgb="FF0A8461"/>
      <name val="Lato"/>
    </font>
    <font>
      <b/>
      <sz val="14"/>
      <color theme="0"/>
      <name val="Lato"/>
    </font>
    <font>
      <b/>
      <sz val="14"/>
      <color rgb="FF0A8461"/>
      <name val="Lato"/>
    </font>
    <font>
      <b/>
      <sz val="14"/>
      <color rgb="FF1C71BF"/>
      <name val="Lato"/>
    </font>
    <font>
      <b/>
      <sz val="14"/>
      <color rgb="FF4A4C85"/>
      <name val="Lato"/>
    </font>
    <font>
      <b/>
      <sz val="14"/>
      <color rgb="FF4A4C85"/>
      <name val="Lato"/>
      <family val="2"/>
    </font>
    <font>
      <b/>
      <sz val="11"/>
      <color theme="0"/>
      <name val="Lato"/>
      <family val="2"/>
    </font>
    <font>
      <sz val="11"/>
      <color theme="1"/>
      <name val="Lato"/>
      <family val="2"/>
    </font>
    <font>
      <sz val="11"/>
      <name val="Lato"/>
      <family val="2"/>
    </font>
    <font>
      <sz val="11"/>
      <color rgb="FF00B37F"/>
      <name val="Lato"/>
      <family val="2"/>
    </font>
    <font>
      <sz val="10"/>
      <color rgb="FF4BA0ED"/>
      <name val="Lato"/>
      <family val="2"/>
    </font>
    <font>
      <sz val="10"/>
      <color theme="1"/>
      <name val="Lato"/>
      <family val="2"/>
    </font>
    <font>
      <sz val="11"/>
      <color rgb="FF4BA0ED"/>
      <name val="Lato"/>
      <family val="2"/>
    </font>
    <font>
      <i/>
      <sz val="11"/>
      <color rgb="FF00B37F"/>
      <name val="Lato"/>
      <family val="2"/>
    </font>
    <font>
      <i/>
      <sz val="11"/>
      <color theme="1"/>
      <name val="Lato"/>
      <family val="2"/>
    </font>
    <font>
      <sz val="11"/>
      <color rgb="FF4A4C85"/>
      <name val="Lato"/>
      <family val="2"/>
    </font>
    <font>
      <b/>
      <sz val="11"/>
      <color rgb="FF4A4C85"/>
      <name val="Lato"/>
      <family val="2"/>
    </font>
    <font>
      <sz val="7"/>
      <color rgb="FF4A4C85"/>
      <name val="Lato"/>
      <family val="2"/>
    </font>
    <font>
      <i/>
      <sz val="11"/>
      <color rgb="FF4A4C85"/>
      <name val="Lato"/>
      <family val="2"/>
    </font>
    <font>
      <sz val="11"/>
      <color rgb="FF4A4C85"/>
      <name val="Symbol"/>
      <family val="1"/>
      <charset val="2"/>
    </font>
    <font>
      <sz val="11"/>
      <color theme="1"/>
      <name val="Lato"/>
      <family val="1"/>
      <charset val="2"/>
    </font>
    <font>
      <sz val="10"/>
      <color rgb="FF1C71BF"/>
      <name val="Lato"/>
      <family val="2"/>
    </font>
    <font>
      <sz val="11"/>
      <color rgb="FF0A8461"/>
      <name val="Lato"/>
      <family val="2"/>
    </font>
    <font>
      <i/>
      <sz val="11"/>
      <color rgb="FF0A8461"/>
      <name val="Lato"/>
      <family val="2"/>
    </font>
    <font>
      <i/>
      <sz val="10"/>
      <color rgb="FF065B43"/>
      <name val="Lato"/>
      <family val="2"/>
    </font>
  </fonts>
  <fills count="12">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499984740745262"/>
        <bgColor indexed="64"/>
      </patternFill>
    </fill>
    <fill>
      <patternFill patternType="solid">
        <fgColor rgb="FFE2F4EC"/>
        <bgColor indexed="64"/>
      </patternFill>
    </fill>
    <fill>
      <patternFill patternType="solid">
        <fgColor rgb="FFB1B1B1"/>
        <bgColor indexed="64"/>
      </patternFill>
    </fill>
    <fill>
      <patternFill patternType="solid">
        <fgColor rgb="FF6F71AB"/>
        <bgColor indexed="64"/>
      </patternFill>
    </fill>
    <fill>
      <patternFill patternType="solid">
        <fgColor rgb="FF4BA0ED"/>
        <bgColor indexed="64"/>
      </patternFill>
    </fill>
    <fill>
      <patternFill patternType="solid">
        <fgColor rgb="FF00B37F"/>
        <bgColor indexed="64"/>
      </patternFill>
    </fill>
  </fills>
  <borders count="32">
    <border>
      <left/>
      <right/>
      <top/>
      <bottom/>
      <diagonal/>
    </border>
    <border>
      <left/>
      <right/>
      <top/>
      <bottom style="thin">
        <color indexed="64"/>
      </bottom>
      <diagonal/>
    </border>
    <border>
      <left style="thick">
        <color rgb="FFFF0000"/>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style="thick">
        <color rgb="FFFF0000"/>
      </right>
      <top/>
      <bottom style="thick">
        <color rgb="FFFF0000"/>
      </bottom>
      <diagonal/>
    </border>
    <border>
      <left/>
      <right/>
      <top style="thick">
        <color rgb="FFFF0000"/>
      </top>
      <bottom/>
      <diagonal/>
    </border>
    <border>
      <left/>
      <right/>
      <top/>
      <bottom style="thick">
        <color rgb="FFFF0000"/>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tint="-0.34998626667073579"/>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theme="0"/>
      </bottom>
      <diagonal/>
    </border>
    <border>
      <left/>
      <right style="thin">
        <color indexed="64"/>
      </right>
      <top/>
      <bottom style="thick">
        <color rgb="FFFF0000"/>
      </bottom>
      <diagonal/>
    </border>
    <border>
      <left/>
      <right/>
      <top style="thin">
        <color indexed="64"/>
      </top>
      <bottom style="thin">
        <color theme="0"/>
      </bottom>
      <diagonal/>
    </border>
    <border>
      <left style="thin">
        <color indexed="64"/>
      </left>
      <right/>
      <top style="thin">
        <color theme="0"/>
      </top>
      <bottom style="thin">
        <color indexed="64"/>
      </bottom>
      <diagonal/>
    </border>
    <border>
      <left/>
      <right/>
      <top style="thin">
        <color theme="0"/>
      </top>
      <bottom style="thin">
        <color indexed="64"/>
      </bottom>
      <diagonal/>
    </border>
    <border>
      <left style="thin">
        <color indexed="64"/>
      </left>
      <right/>
      <top style="thick">
        <color rgb="FFFF0000"/>
      </top>
      <bottom/>
      <diagonal/>
    </border>
    <border>
      <left/>
      <right style="thin">
        <color indexed="64"/>
      </right>
      <top style="thick">
        <color rgb="FFFF0000"/>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top style="thin">
        <color theme="0"/>
      </top>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2" fillId="0" borderId="0" applyNumberFormat="0" applyFill="0" applyBorder="0" applyAlignment="0" applyProtection="0"/>
  </cellStyleXfs>
  <cellXfs count="191">
    <xf numFmtId="0" fontId="0" fillId="0" borderId="0" xfId="0"/>
    <xf numFmtId="0" fontId="3" fillId="4" borderId="0" xfId="0" applyFont="1" applyFill="1" applyAlignment="1">
      <alignment horizontal="left" wrapText="1"/>
    </xf>
    <xf numFmtId="0" fontId="3" fillId="4" borderId="0" xfId="0" applyFont="1" applyFill="1"/>
    <xf numFmtId="0" fontId="3" fillId="4" borderId="0" xfId="0" applyFont="1" applyFill="1" applyAlignment="1">
      <alignment horizontal="right" vertical="center"/>
    </xf>
    <xf numFmtId="0" fontId="3" fillId="4" borderId="0" xfId="0" applyFont="1" applyFill="1" applyAlignment="1">
      <alignment vertical="center"/>
    </xf>
    <xf numFmtId="0" fontId="3" fillId="0" borderId="30" xfId="0" applyFont="1" applyBorder="1" applyAlignment="1">
      <alignment vertical="top" wrapText="1"/>
    </xf>
    <xf numFmtId="0" fontId="3" fillId="0" borderId="0" xfId="0" applyFont="1" applyAlignment="1">
      <alignment vertical="top"/>
    </xf>
    <xf numFmtId="0" fontId="3" fillId="0" borderId="30" xfId="0" applyFont="1" applyBorder="1" applyAlignment="1">
      <alignment wrapText="1"/>
    </xf>
    <xf numFmtId="0" fontId="3" fillId="0" borderId="31" xfId="0" applyFont="1" applyBorder="1" applyAlignment="1">
      <alignment vertical="top" wrapText="1"/>
    </xf>
    <xf numFmtId="0" fontId="3" fillId="0" borderId="0" xfId="0" applyFont="1" applyAlignment="1">
      <alignment vertical="top" wrapText="1"/>
    </xf>
    <xf numFmtId="0" fontId="4" fillId="4" borderId="0" xfId="0" applyFont="1" applyFill="1" applyAlignment="1">
      <alignment horizontal="left" vertical="top"/>
    </xf>
    <xf numFmtId="0" fontId="3" fillId="4" borderId="0" xfId="0" applyFont="1" applyFill="1" applyAlignment="1">
      <alignment horizontal="left" vertical="top"/>
    </xf>
    <xf numFmtId="0" fontId="11" fillId="4" borderId="0" xfId="0" applyFont="1" applyFill="1" applyAlignment="1">
      <alignment horizontal="left" vertical="top"/>
    </xf>
    <xf numFmtId="37" fontId="3" fillId="5" borderId="12" xfId="2" applyNumberFormat="1" applyFont="1" applyFill="1" applyBorder="1" applyAlignment="1">
      <alignment horizontal="center" vertical="center"/>
    </xf>
    <xf numFmtId="37" fontId="3" fillId="5" borderId="14" xfId="2" applyNumberFormat="1" applyFont="1" applyFill="1" applyBorder="1" applyAlignment="1">
      <alignment horizontal="center" vertical="center"/>
    </xf>
    <xf numFmtId="9" fontId="3" fillId="5" borderId="28" xfId="1" applyFont="1" applyFill="1" applyBorder="1" applyAlignment="1">
      <alignment horizontal="center" vertical="center"/>
    </xf>
    <xf numFmtId="9" fontId="3" fillId="5" borderId="14" xfId="1" applyFont="1" applyFill="1" applyBorder="1" applyAlignment="1">
      <alignment horizontal="center" vertical="center"/>
    </xf>
    <xf numFmtId="9" fontId="3" fillId="5" borderId="15" xfId="1" applyFont="1" applyFill="1" applyBorder="1" applyAlignment="1">
      <alignment horizontal="center" vertical="center"/>
    </xf>
    <xf numFmtId="9" fontId="3" fillId="6" borderId="14" xfId="1" applyFont="1" applyFill="1" applyBorder="1" applyAlignment="1">
      <alignment horizontal="center" vertical="center"/>
    </xf>
    <xf numFmtId="9" fontId="3" fillId="6" borderId="15" xfId="1" applyFont="1" applyFill="1" applyBorder="1" applyAlignment="1">
      <alignment horizontal="center" vertical="center"/>
    </xf>
    <xf numFmtId="0" fontId="3" fillId="5" borderId="28" xfId="0" applyFont="1" applyFill="1" applyBorder="1" applyAlignment="1">
      <alignment horizontal="center"/>
    </xf>
    <xf numFmtId="0" fontId="3" fillId="5" borderId="14" xfId="0" applyFont="1" applyFill="1" applyBorder="1" applyAlignment="1">
      <alignment horizontal="center"/>
    </xf>
    <xf numFmtId="0" fontId="3" fillId="4" borderId="0" xfId="0" applyFont="1" applyFill="1" applyAlignment="1">
      <alignment horizontal="right" wrapText="1"/>
    </xf>
    <xf numFmtId="0" fontId="3" fillId="4" borderId="0" xfId="0" applyFont="1" applyFill="1" applyAlignment="1">
      <alignment wrapText="1"/>
    </xf>
    <xf numFmtId="9" fontId="3" fillId="4" borderId="28" xfId="0" applyNumberFormat="1" applyFont="1" applyFill="1" applyBorder="1" applyAlignment="1">
      <alignment horizontal="center" vertical="center"/>
    </xf>
    <xf numFmtId="9" fontId="3" fillId="4" borderId="14" xfId="0" applyNumberFormat="1" applyFont="1" applyFill="1" applyBorder="1" applyAlignment="1">
      <alignment horizontal="center" vertical="center"/>
    </xf>
    <xf numFmtId="9" fontId="3" fillId="4" borderId="15" xfId="0" applyNumberFormat="1" applyFont="1" applyFill="1" applyBorder="1" applyAlignment="1">
      <alignment horizontal="center" vertical="center"/>
    </xf>
    <xf numFmtId="0" fontId="9" fillId="4" borderId="0" xfId="0" applyFont="1" applyFill="1" applyAlignment="1">
      <alignment horizontal="left" vertical="center" wrapText="1"/>
    </xf>
    <xf numFmtId="0" fontId="6" fillId="4" borderId="0" xfId="0" applyFont="1" applyFill="1" applyAlignment="1">
      <alignment horizontal="left" wrapText="1"/>
    </xf>
    <xf numFmtId="0" fontId="6" fillId="4" borderId="27" xfId="0" applyFont="1" applyFill="1" applyBorder="1" applyAlignment="1">
      <alignment horizontal="center"/>
    </xf>
    <xf numFmtId="0" fontId="6" fillId="4" borderId="16" xfId="0" applyFont="1" applyFill="1" applyBorder="1" applyAlignment="1">
      <alignment horizontal="center"/>
    </xf>
    <xf numFmtId="0" fontId="8" fillId="4" borderId="0" xfId="0" applyFont="1" applyFill="1" applyAlignment="1">
      <alignment vertical="top" wrapText="1"/>
    </xf>
    <xf numFmtId="0" fontId="3" fillId="4" borderId="0" xfId="0" applyFont="1" applyFill="1" applyAlignment="1">
      <alignment horizontal="left" vertical="center" wrapText="1"/>
    </xf>
    <xf numFmtId="0" fontId="6" fillId="4" borderId="0" xfId="0" applyFont="1" applyFill="1" applyAlignment="1">
      <alignment horizontal="left" vertical="center"/>
    </xf>
    <xf numFmtId="0" fontId="14" fillId="4" borderId="0" xfId="0" applyFont="1" applyFill="1" applyAlignment="1">
      <alignment horizontal="left" vertical="top"/>
    </xf>
    <xf numFmtId="37" fontId="8" fillId="4" borderId="0" xfId="0" applyNumberFormat="1" applyFont="1" applyFill="1" applyAlignment="1">
      <alignment horizontal="left" vertical="top"/>
    </xf>
    <xf numFmtId="0" fontId="15" fillId="4" borderId="0" xfId="0" applyFont="1" applyFill="1" applyAlignment="1">
      <alignment horizontal="left" vertical="top"/>
    </xf>
    <xf numFmtId="0" fontId="8" fillId="4" borderId="0" xfId="0" applyFont="1" applyFill="1" applyAlignment="1">
      <alignment horizontal="left" vertical="top"/>
    </xf>
    <xf numFmtId="0" fontId="3" fillId="4" borderId="0" xfId="0" applyFont="1" applyFill="1" applyAlignment="1">
      <alignment horizontal="left" vertical="top" wrapText="1"/>
    </xf>
    <xf numFmtId="0" fontId="16" fillId="3" borderId="10" xfId="0" applyFont="1" applyFill="1" applyBorder="1" applyAlignment="1">
      <alignment horizontal="left" vertical="top" wrapText="1"/>
    </xf>
    <xf numFmtId="0" fontId="16" fillId="3" borderId="18" xfId="0" applyFont="1" applyFill="1" applyBorder="1" applyAlignment="1">
      <alignment horizontal="left" vertical="top" wrapText="1"/>
    </xf>
    <xf numFmtId="0" fontId="16" fillId="3" borderId="19" xfId="0" applyFont="1" applyFill="1" applyBorder="1" applyAlignment="1">
      <alignment horizontal="left" vertical="top" wrapText="1"/>
    </xf>
    <xf numFmtId="0" fontId="17" fillId="3" borderId="8" xfId="0" applyFont="1" applyFill="1" applyBorder="1" applyAlignment="1">
      <alignment horizontal="left" vertical="top" wrapText="1"/>
    </xf>
    <xf numFmtId="0" fontId="17" fillId="3" borderId="0" xfId="0" applyFont="1" applyFill="1" applyAlignment="1">
      <alignment horizontal="left" vertical="top"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6" fillId="0" borderId="0" xfId="0" applyFont="1" applyAlignment="1">
      <alignment horizontal="center" vertical="center"/>
    </xf>
    <xf numFmtId="0" fontId="6" fillId="0" borderId="17" xfId="0" applyFont="1" applyBorder="1" applyAlignment="1">
      <alignment horizontal="center" vertical="center"/>
    </xf>
    <xf numFmtId="0" fontId="18" fillId="3" borderId="9" xfId="0" applyFont="1" applyFill="1" applyBorder="1" applyAlignment="1">
      <alignment horizontal="left" wrapText="1"/>
    </xf>
    <xf numFmtId="0" fontId="18" fillId="3" borderId="1" xfId="0" applyFont="1" applyFill="1" applyBorder="1" applyAlignment="1">
      <alignment horizontal="left"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3" fillId="4" borderId="0" xfId="0" applyFont="1" applyFill="1" applyAlignment="1">
      <alignment vertical="top" wrapText="1"/>
    </xf>
    <xf numFmtId="0" fontId="3" fillId="0" borderId="12" xfId="0" applyFont="1" applyBorder="1" applyAlignment="1">
      <alignment horizontal="left" vertical="top" wrapText="1"/>
    </xf>
    <xf numFmtId="0" fontId="3" fillId="0" borderId="13" xfId="0" applyFont="1" applyBorder="1" applyAlignment="1">
      <alignment horizontal="left" vertical="top" wrapText="1"/>
    </xf>
    <xf numFmtId="3" fontId="3" fillId="5" borderId="13" xfId="0" applyNumberFormat="1" applyFont="1" applyFill="1" applyBorder="1" applyAlignment="1">
      <alignment horizontal="center" vertical="top"/>
    </xf>
    <xf numFmtId="3" fontId="3" fillId="5" borderId="14" xfId="0" applyNumberFormat="1" applyFont="1" applyFill="1" applyBorder="1" applyAlignment="1">
      <alignment horizontal="center" vertical="top"/>
    </xf>
    <xf numFmtId="9" fontId="8" fillId="5" borderId="1" xfId="0" applyNumberFormat="1" applyFont="1" applyFill="1" applyBorder="1" applyAlignment="1">
      <alignment horizontal="center" vertical="top"/>
    </xf>
    <xf numFmtId="9" fontId="13" fillId="5" borderId="13" xfId="0" applyNumberFormat="1" applyFont="1" applyFill="1" applyBorder="1" applyAlignment="1">
      <alignment horizontal="center" vertical="top"/>
    </xf>
    <xf numFmtId="9" fontId="13" fillId="5" borderId="14" xfId="0" applyNumberFormat="1" applyFont="1" applyFill="1" applyBorder="1" applyAlignment="1">
      <alignment horizontal="center" vertical="top"/>
    </xf>
    <xf numFmtId="0" fontId="13" fillId="4" borderId="0" xfId="0" applyFont="1" applyFill="1" applyAlignment="1">
      <alignment horizontal="left" vertical="top"/>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3" fillId="2" borderId="14" xfId="0" applyFont="1" applyFill="1" applyBorder="1" applyAlignment="1">
      <alignment horizontal="left" vertical="top"/>
    </xf>
    <xf numFmtId="0" fontId="8" fillId="0" borderId="20" xfId="0" applyFont="1" applyBorder="1" applyAlignment="1">
      <alignment horizontal="left" vertical="top" wrapText="1"/>
    </xf>
    <xf numFmtId="0" fontId="8" fillId="0" borderId="22" xfId="0" applyFont="1" applyBorder="1" applyAlignment="1">
      <alignment horizontal="left" vertical="top" wrapText="1"/>
    </xf>
    <xf numFmtId="0" fontId="19" fillId="0" borderId="24" xfId="0" applyFont="1" applyBorder="1" applyAlignment="1">
      <alignment horizontal="left" vertical="top" wrapText="1"/>
    </xf>
    <xf numFmtId="0" fontId="16" fillId="3" borderId="9" xfId="0" applyFont="1" applyFill="1" applyBorder="1" applyAlignment="1">
      <alignment horizontal="left" vertical="top" wrapText="1"/>
    </xf>
    <xf numFmtId="0" fontId="16" fillId="3" borderId="1" xfId="0" applyFont="1" applyFill="1" applyBorder="1" applyAlignment="1">
      <alignment horizontal="left" vertical="top" wrapText="1"/>
    </xf>
    <xf numFmtId="0" fontId="16" fillId="3" borderId="11" xfId="0" applyFont="1" applyFill="1" applyBorder="1" applyAlignment="1">
      <alignment horizontal="left" vertical="top" wrapText="1"/>
    </xf>
    <xf numFmtId="3" fontId="3" fillId="0" borderId="13" xfId="0" applyNumberFormat="1" applyFont="1" applyBorder="1" applyAlignment="1">
      <alignment horizontal="center" vertical="top"/>
    </xf>
    <xf numFmtId="3" fontId="3" fillId="0" borderId="14" xfId="0" applyNumberFormat="1" applyFont="1" applyBorder="1" applyAlignment="1">
      <alignment horizontal="center" vertical="top"/>
    </xf>
    <xf numFmtId="0" fontId="3" fillId="2" borderId="13" xfId="0" applyFont="1" applyFill="1" applyBorder="1" applyAlignment="1">
      <alignment horizontal="left" vertical="top"/>
    </xf>
    <xf numFmtId="3" fontId="3" fillId="2" borderId="13" xfId="0" applyNumberFormat="1" applyFont="1" applyFill="1" applyBorder="1" applyAlignment="1">
      <alignment horizontal="right" vertical="top"/>
    </xf>
    <xf numFmtId="0" fontId="8" fillId="0" borderId="10" xfId="0" applyFont="1" applyBorder="1" applyAlignment="1">
      <alignment horizontal="left" vertical="top" wrapText="1"/>
    </xf>
    <xf numFmtId="0" fontId="8" fillId="0" borderId="18" xfId="0" applyFont="1" applyBorder="1" applyAlignment="1">
      <alignment horizontal="left" vertical="top" wrapText="1"/>
    </xf>
    <xf numFmtId="3" fontId="3" fillId="0" borderId="18" xfId="0" applyNumberFormat="1" applyFont="1" applyBorder="1" applyAlignment="1">
      <alignment horizontal="center" vertical="top"/>
    </xf>
    <xf numFmtId="0" fontId="3" fillId="0" borderId="18" xfId="0" applyFont="1" applyBorder="1" applyAlignment="1">
      <alignment horizontal="center" vertical="top"/>
    </xf>
    <xf numFmtId="0" fontId="3" fillId="0" borderId="19" xfId="0" applyFont="1" applyBorder="1" applyAlignment="1">
      <alignment horizontal="center" vertical="top"/>
    </xf>
    <xf numFmtId="0" fontId="8" fillId="0" borderId="9" xfId="0" applyFont="1" applyBorder="1" applyAlignment="1">
      <alignment horizontal="left" vertical="top" wrapText="1"/>
    </xf>
    <xf numFmtId="0" fontId="8" fillId="0" borderId="1" xfId="0" applyFont="1" applyBorder="1" applyAlignment="1">
      <alignment horizontal="left" vertical="top" wrapText="1"/>
    </xf>
    <xf numFmtId="9" fontId="3" fillId="0" borderId="1" xfId="1" applyFont="1" applyFill="1" applyBorder="1" applyAlignment="1">
      <alignment horizontal="center" vertical="top"/>
    </xf>
    <xf numFmtId="9" fontId="3" fillId="0" borderId="11" xfId="1" applyFont="1" applyFill="1" applyBorder="1" applyAlignment="1">
      <alignment horizontal="center" vertical="top"/>
    </xf>
    <xf numFmtId="0" fontId="8" fillId="4" borderId="0" xfId="0" applyFont="1" applyFill="1" applyAlignment="1">
      <alignment horizontal="left" vertical="top" wrapText="1"/>
    </xf>
    <xf numFmtId="3" fontId="3" fillId="4" borderId="0" xfId="0" applyNumberFormat="1" applyFont="1" applyFill="1" applyAlignment="1">
      <alignment horizontal="right" vertical="top"/>
    </xf>
    <xf numFmtId="1" fontId="3" fillId="4" borderId="0" xfId="0" applyNumberFormat="1" applyFont="1" applyFill="1" applyAlignment="1">
      <alignment horizontal="right" vertical="top"/>
    </xf>
    <xf numFmtId="17" fontId="3" fillId="4" borderId="0" xfId="0" applyNumberFormat="1" applyFont="1" applyFill="1" applyAlignment="1">
      <alignment horizontal="left" vertical="top"/>
    </xf>
    <xf numFmtId="0" fontId="3" fillId="4" borderId="8" xfId="0" applyFont="1" applyFill="1" applyBorder="1" applyAlignment="1">
      <alignment horizontal="left" vertical="top"/>
    </xf>
    <xf numFmtId="0" fontId="3" fillId="4" borderId="0" xfId="0" applyFont="1" applyFill="1" applyAlignment="1">
      <alignment horizontal="left" vertical="top"/>
    </xf>
    <xf numFmtId="0" fontId="3" fillId="4" borderId="17" xfId="0" applyFont="1" applyFill="1" applyBorder="1" applyAlignment="1">
      <alignment horizontal="left" vertical="top"/>
    </xf>
    <xf numFmtId="0" fontId="3" fillId="4" borderId="8" xfId="0" applyFont="1" applyFill="1" applyBorder="1" applyAlignment="1">
      <alignment horizontal="left" vertical="center" wrapText="1"/>
    </xf>
    <xf numFmtId="0" fontId="6" fillId="4" borderId="0" xfId="0" applyFont="1" applyFill="1" applyAlignment="1">
      <alignment horizontal="center" vertical="center"/>
    </xf>
    <xf numFmtId="0" fontId="6" fillId="4" borderId="7"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14" fillId="0" borderId="2" xfId="0" applyFont="1" applyBorder="1" applyAlignment="1">
      <alignment horizontal="left" vertical="center"/>
    </xf>
    <xf numFmtId="0" fontId="14" fillId="0" borderId="6" xfId="0" applyFont="1" applyBorder="1" applyAlignment="1">
      <alignment horizontal="left" vertical="center"/>
    </xf>
    <xf numFmtId="3" fontId="3" fillId="0" borderId="6" xfId="0" applyNumberFormat="1" applyFont="1" applyBorder="1" applyAlignment="1">
      <alignment horizontal="center" vertical="center"/>
    </xf>
    <xf numFmtId="3" fontId="8" fillId="0" borderId="6" xfId="0" applyNumberFormat="1" applyFont="1" applyBorder="1" applyAlignment="1">
      <alignment horizontal="center" vertical="center"/>
    </xf>
    <xf numFmtId="3" fontId="8" fillId="0" borderId="3" xfId="0" applyNumberFormat="1" applyFont="1" applyBorder="1" applyAlignment="1">
      <alignment horizontal="center" vertical="center"/>
    </xf>
    <xf numFmtId="0" fontId="14" fillId="0" borderId="4" xfId="0" applyFont="1" applyBorder="1" applyAlignment="1">
      <alignment horizontal="left" vertical="center"/>
    </xf>
    <xf numFmtId="0" fontId="14" fillId="0" borderId="7" xfId="0" applyFont="1" applyBorder="1" applyAlignment="1">
      <alignment horizontal="left" vertical="center"/>
    </xf>
    <xf numFmtId="3" fontId="3" fillId="0" borderId="7" xfId="0" applyNumberFormat="1" applyFont="1" applyBorder="1" applyAlignment="1">
      <alignment horizontal="center" vertical="center"/>
    </xf>
    <xf numFmtId="3" fontId="3" fillId="0" borderId="5" xfId="0" applyNumberFormat="1" applyFont="1" applyBorder="1" applyAlignment="1">
      <alignment horizontal="center" vertical="center"/>
    </xf>
    <xf numFmtId="0" fontId="8" fillId="0" borderId="25" xfId="0" applyFont="1" applyBorder="1" applyAlignment="1">
      <alignment horizontal="left" vertical="center" wrapText="1"/>
    </xf>
    <xf numFmtId="0" fontId="8" fillId="0" borderId="6" xfId="0" applyFont="1" applyBorder="1" applyAlignment="1">
      <alignment horizontal="left" vertical="center" wrapText="1"/>
    </xf>
    <xf numFmtId="0" fontId="8" fillId="0" borderId="26"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17" xfId="0" applyFont="1" applyBorder="1" applyAlignment="1">
      <alignment horizontal="left" vertical="center" wrapText="1"/>
    </xf>
    <xf numFmtId="0" fontId="8" fillId="0" borderId="0" xfId="0" applyFont="1" applyAlignment="1">
      <alignment horizontal="left" vertical="top" wrapText="1"/>
    </xf>
    <xf numFmtId="0" fontId="13" fillId="4" borderId="9" xfId="0" applyFont="1" applyFill="1" applyBorder="1" applyAlignment="1">
      <alignment horizontal="left" vertical="center" wrapText="1"/>
    </xf>
    <xf numFmtId="0" fontId="13" fillId="4" borderId="1" xfId="0" applyFont="1" applyFill="1" applyBorder="1" applyAlignment="1">
      <alignment horizontal="left" vertical="center" wrapText="1"/>
    </xf>
    <xf numFmtId="0" fontId="13" fillId="4" borderId="11" xfId="0" applyFont="1" applyFill="1" applyBorder="1" applyAlignment="1">
      <alignment horizontal="left" vertical="center" wrapText="1"/>
    </xf>
    <xf numFmtId="0" fontId="13" fillId="4" borderId="0" xfId="0" applyFont="1" applyFill="1" applyAlignment="1">
      <alignment horizontal="left" vertical="center" wrapText="1"/>
    </xf>
    <xf numFmtId="3" fontId="3" fillId="4" borderId="0" xfId="0" applyNumberFormat="1" applyFont="1" applyFill="1" applyAlignment="1">
      <alignment vertical="top"/>
    </xf>
    <xf numFmtId="0" fontId="16" fillId="3" borderId="0" xfId="0" applyFont="1" applyFill="1" applyAlignment="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vertical="top"/>
    </xf>
    <xf numFmtId="0" fontId="3" fillId="4" borderId="0" xfId="0" applyFont="1" applyFill="1" applyAlignment="1">
      <alignment vertical="top"/>
    </xf>
    <xf numFmtId="0" fontId="6" fillId="0" borderId="10" xfId="0" applyFont="1" applyBorder="1" applyAlignment="1">
      <alignment horizontal="left" vertical="center"/>
    </xf>
    <xf numFmtId="0" fontId="3" fillId="0" borderId="18" xfId="0" applyFont="1" applyBorder="1" applyAlignment="1">
      <alignment horizontal="left" vertical="center" wrapText="1"/>
    </xf>
    <xf numFmtId="9" fontId="3" fillId="5" borderId="0" xfId="0" applyNumberFormat="1" applyFont="1" applyFill="1" applyAlignment="1">
      <alignment horizontal="center" vertical="center"/>
    </xf>
    <xf numFmtId="0" fontId="3" fillId="5" borderId="0" xfId="0" applyFont="1" applyFill="1" applyAlignment="1">
      <alignment horizontal="center" vertical="center"/>
    </xf>
    <xf numFmtId="0" fontId="3" fillId="4" borderId="8" xfId="0" applyFont="1" applyFill="1" applyBorder="1" applyAlignment="1">
      <alignment horizontal="center" vertical="top"/>
    </xf>
    <xf numFmtId="0" fontId="3" fillId="4" borderId="0" xfId="0" applyFont="1" applyFill="1" applyAlignment="1">
      <alignment horizontal="center" vertical="top"/>
    </xf>
    <xf numFmtId="0" fontId="3" fillId="4" borderId="0" xfId="0" applyFont="1" applyFill="1" applyAlignment="1">
      <alignment horizontal="center" vertical="top"/>
    </xf>
    <xf numFmtId="0" fontId="6" fillId="0" borderId="8" xfId="0" applyFont="1" applyBorder="1" applyAlignment="1">
      <alignment horizontal="left" vertical="center"/>
    </xf>
    <xf numFmtId="0" fontId="9" fillId="0" borderId="0" xfId="0" applyFont="1" applyAlignment="1">
      <alignment horizontal="right" vertical="center" wrapText="1"/>
    </xf>
    <xf numFmtId="0" fontId="3" fillId="4" borderId="8" xfId="0" applyFont="1" applyFill="1" applyBorder="1" applyAlignment="1">
      <alignment horizontal="left" vertical="top"/>
    </xf>
    <xf numFmtId="0" fontId="3" fillId="0" borderId="0" xfId="0" applyFont="1" applyAlignment="1">
      <alignment horizontal="right" vertical="center" wrapText="1"/>
    </xf>
    <xf numFmtId="3" fontId="3" fillId="0" borderId="0" xfId="0" applyNumberFormat="1" applyFont="1" applyAlignment="1">
      <alignment horizontal="center" vertical="center"/>
    </xf>
    <xf numFmtId="9" fontId="3" fillId="0" borderId="0" xfId="1" applyFont="1" applyFill="1" applyBorder="1" applyAlignment="1">
      <alignment horizontal="center" vertical="center"/>
    </xf>
    <xf numFmtId="0" fontId="6" fillId="0" borderId="9" xfId="0" applyFont="1" applyBorder="1" applyAlignment="1">
      <alignment horizontal="left" vertical="center"/>
    </xf>
    <xf numFmtId="0" fontId="3" fillId="0" borderId="1" xfId="0" applyFont="1" applyBorder="1" applyAlignment="1">
      <alignment horizontal="left" vertical="center" wrapText="1"/>
    </xf>
    <xf numFmtId="0" fontId="14" fillId="0" borderId="12" xfId="0" applyFont="1" applyBorder="1" applyAlignment="1">
      <alignment horizontal="left" vertical="center"/>
    </xf>
    <xf numFmtId="0" fontId="22" fillId="4" borderId="0" xfId="0" applyFont="1" applyFill="1"/>
    <xf numFmtId="0" fontId="22" fillId="0" borderId="29" xfId="0" applyFont="1" applyBorder="1" applyAlignment="1">
      <alignment horizontal="left" vertical="top" wrapText="1"/>
    </xf>
    <xf numFmtId="0" fontId="22" fillId="0" borderId="0" xfId="0" applyFont="1" applyAlignment="1">
      <alignment horizontal="left" vertical="top"/>
    </xf>
    <xf numFmtId="0" fontId="23" fillId="0" borderId="0" xfId="0" applyFont="1" applyAlignment="1">
      <alignment horizontal="left" vertical="top"/>
    </xf>
    <xf numFmtId="3" fontId="3" fillId="7" borderId="0" xfId="0" applyNumberFormat="1" applyFont="1" applyFill="1" applyAlignment="1">
      <alignment horizontal="right" vertical="top"/>
    </xf>
    <xf numFmtId="0" fontId="3" fillId="7" borderId="0" xfId="0" applyFont="1" applyFill="1" applyAlignment="1">
      <alignment horizontal="left" vertical="top"/>
    </xf>
    <xf numFmtId="0" fontId="3" fillId="7" borderId="0" xfId="0" applyFont="1" applyFill="1" applyAlignment="1">
      <alignment horizontal="left" vertical="top"/>
    </xf>
    <xf numFmtId="3" fontId="3" fillId="7" borderId="1" xfId="0" applyNumberFormat="1" applyFont="1" applyFill="1" applyBorder="1" applyAlignment="1">
      <alignment horizontal="right" vertical="top"/>
    </xf>
    <xf numFmtId="0" fontId="3" fillId="7" borderId="1" xfId="0" applyFont="1" applyFill="1" applyBorder="1" applyAlignment="1">
      <alignment horizontal="left" vertical="top"/>
    </xf>
    <xf numFmtId="0" fontId="3" fillId="7" borderId="1" xfId="0" applyFont="1" applyFill="1" applyBorder="1" applyAlignment="1">
      <alignment horizontal="left" vertical="top"/>
    </xf>
    <xf numFmtId="3" fontId="3" fillId="7" borderId="13" xfId="0" applyNumberFormat="1" applyFont="1" applyFill="1" applyBorder="1" applyAlignment="1">
      <alignment vertical="top"/>
    </xf>
    <xf numFmtId="164" fontId="8" fillId="7" borderId="13" xfId="2" applyNumberFormat="1" applyFont="1" applyFill="1" applyBorder="1" applyAlignment="1">
      <alignment horizontal="center" vertical="top"/>
    </xf>
    <xf numFmtId="37" fontId="8" fillId="7" borderId="14" xfId="2" applyNumberFormat="1" applyFont="1" applyFill="1" applyBorder="1" applyAlignment="1">
      <alignment horizontal="left" vertical="top"/>
    </xf>
    <xf numFmtId="0" fontId="24" fillId="0" borderId="23" xfId="0" applyFont="1" applyBorder="1" applyAlignment="1">
      <alignment horizontal="left" vertical="top" wrapText="1"/>
    </xf>
    <xf numFmtId="0" fontId="24" fillId="0" borderId="24" xfId="0" applyFont="1" applyBorder="1" applyAlignment="1">
      <alignment horizontal="left" vertical="top" wrapText="1"/>
    </xf>
    <xf numFmtId="0" fontId="3" fillId="8" borderId="1" xfId="0" applyFont="1" applyFill="1" applyBorder="1" applyAlignment="1">
      <alignment horizontal="center" vertical="top"/>
    </xf>
    <xf numFmtId="3" fontId="3" fillId="8" borderId="13" xfId="0" applyNumberFormat="1" applyFont="1" applyFill="1" applyBorder="1" applyAlignment="1">
      <alignment horizontal="center" vertical="top"/>
    </xf>
    <xf numFmtId="0" fontId="3" fillId="8" borderId="14" xfId="0" applyFont="1" applyFill="1" applyBorder="1" applyAlignment="1">
      <alignment horizontal="left" vertical="top"/>
    </xf>
    <xf numFmtId="0" fontId="3" fillId="8" borderId="0" xfId="0" applyFont="1" applyFill="1" applyAlignment="1">
      <alignment horizontal="left" vertical="top"/>
    </xf>
    <xf numFmtId="0" fontId="3" fillId="8" borderId="17" xfId="0" applyFont="1" applyFill="1" applyBorder="1" applyAlignment="1">
      <alignment horizontal="left" vertical="top"/>
    </xf>
    <xf numFmtId="0" fontId="3" fillId="8" borderId="1" xfId="0" applyFont="1" applyFill="1" applyBorder="1" applyAlignment="1">
      <alignment horizontal="left" vertical="top"/>
    </xf>
    <xf numFmtId="0" fontId="3" fillId="8" borderId="11" xfId="0" applyFont="1" applyFill="1" applyBorder="1" applyAlignment="1">
      <alignment horizontal="left" vertical="top"/>
    </xf>
    <xf numFmtId="164" fontId="8" fillId="8" borderId="13" xfId="2" applyNumberFormat="1" applyFont="1" applyFill="1" applyBorder="1" applyAlignment="1">
      <alignment horizontal="center" vertical="top"/>
    </xf>
    <xf numFmtId="37" fontId="8" fillId="8" borderId="13" xfId="2" applyNumberFormat="1" applyFont="1" applyFill="1" applyBorder="1" applyAlignment="1">
      <alignment horizontal="left" vertical="top"/>
    </xf>
    <xf numFmtId="0" fontId="3" fillId="8" borderId="0" xfId="0" applyFont="1" applyFill="1" applyAlignment="1">
      <alignment horizontal="center" vertical="center"/>
    </xf>
    <xf numFmtId="0" fontId="3" fillId="8" borderId="1" xfId="0" applyFont="1" applyFill="1" applyBorder="1" applyAlignment="1">
      <alignment horizontal="center" vertical="center"/>
    </xf>
    <xf numFmtId="0" fontId="8" fillId="8" borderId="13" xfId="0" applyFont="1" applyFill="1" applyBorder="1" applyAlignment="1">
      <alignment horizontal="center" vertical="top"/>
    </xf>
    <xf numFmtId="0" fontId="8" fillId="8" borderId="14" xfId="0" applyFont="1" applyFill="1" applyBorder="1" applyAlignment="1">
      <alignment horizontal="center" vertical="top"/>
    </xf>
    <xf numFmtId="0" fontId="25" fillId="4" borderId="0" xfId="0" applyFont="1" applyFill="1" applyAlignment="1">
      <alignment horizontal="center"/>
    </xf>
    <xf numFmtId="0" fontId="26" fillId="4" borderId="0" xfId="0" applyFont="1" applyFill="1" applyAlignment="1">
      <alignment horizontal="center"/>
    </xf>
    <xf numFmtId="0" fontId="27" fillId="4" borderId="0" xfId="0" applyFont="1" applyFill="1" applyAlignment="1">
      <alignment horizontal="center"/>
    </xf>
    <xf numFmtId="0" fontId="28" fillId="9" borderId="0" xfId="0" applyFont="1" applyFill="1" applyAlignment="1">
      <alignment horizontal="left" vertical="top"/>
    </xf>
    <xf numFmtId="0" fontId="15" fillId="9" borderId="0" xfId="0" applyFont="1" applyFill="1" applyAlignment="1">
      <alignment horizontal="left" vertical="top"/>
    </xf>
    <xf numFmtId="0" fontId="28" fillId="10" borderId="0" xfId="0" applyFont="1" applyFill="1" applyAlignment="1">
      <alignment horizontal="left" vertical="top"/>
    </xf>
    <xf numFmtId="0" fontId="15" fillId="10" borderId="0" xfId="0" applyFont="1" applyFill="1" applyAlignment="1">
      <alignment horizontal="left" vertical="top"/>
    </xf>
    <xf numFmtId="0" fontId="28" fillId="11" borderId="0" xfId="0" applyFont="1" applyFill="1" applyAlignment="1">
      <alignment horizontal="left" vertical="top"/>
    </xf>
    <xf numFmtId="0" fontId="15" fillId="11" borderId="0" xfId="0" applyFont="1" applyFill="1" applyAlignment="1">
      <alignment horizontal="left" vertical="top"/>
    </xf>
    <xf numFmtId="0" fontId="32" fillId="0" borderId="0" xfId="0" applyFont="1" applyFill="1" applyAlignment="1">
      <alignment horizontal="left" vertical="top"/>
    </xf>
    <xf numFmtId="0" fontId="3" fillId="4" borderId="30" xfId="0" applyFont="1" applyFill="1" applyBorder="1" applyAlignment="1">
      <alignment vertical="top" wrapText="1"/>
    </xf>
    <xf numFmtId="0" fontId="3" fillId="4" borderId="30" xfId="0" applyFont="1" applyFill="1" applyBorder="1" applyAlignment="1">
      <alignment horizontal="left" vertical="top" wrapText="1" indent="2"/>
    </xf>
    <xf numFmtId="0" fontId="3" fillId="4" borderId="30" xfId="0" applyFont="1" applyFill="1" applyBorder="1" applyAlignment="1">
      <alignment horizontal="left" vertical="top" wrapText="1" indent="4"/>
    </xf>
    <xf numFmtId="0" fontId="8" fillId="4" borderId="30" xfId="0" applyFont="1" applyFill="1" applyBorder="1" applyAlignment="1">
      <alignment horizontal="left" vertical="top" wrapText="1" indent="2"/>
    </xf>
    <xf numFmtId="0" fontId="34" fillId="0" borderId="30" xfId="0" applyFont="1" applyBorder="1" applyAlignment="1">
      <alignment vertical="top" wrapText="1"/>
    </xf>
    <xf numFmtId="0" fontId="33" fillId="11" borderId="30" xfId="0" applyFont="1" applyFill="1" applyBorder="1" applyAlignment="1">
      <alignment wrapText="1"/>
    </xf>
    <xf numFmtId="0" fontId="34" fillId="0" borderId="30" xfId="0" applyFont="1" applyBorder="1" applyAlignment="1">
      <alignment wrapText="1"/>
    </xf>
    <xf numFmtId="0" fontId="38" fillId="0" borderId="30" xfId="0" applyFont="1" applyBorder="1" applyAlignment="1">
      <alignment wrapText="1"/>
    </xf>
    <xf numFmtId="0" fontId="35" fillId="4" borderId="30" xfId="3" applyFont="1" applyFill="1" applyBorder="1" applyAlignment="1">
      <alignment horizontal="left" vertical="top" wrapText="1" indent="4"/>
    </xf>
    <xf numFmtId="0" fontId="34" fillId="4" borderId="30" xfId="0" applyFont="1" applyFill="1" applyBorder="1" applyAlignment="1">
      <alignment horizontal="left" vertical="top" wrapText="1" indent="4"/>
    </xf>
    <xf numFmtId="0" fontId="34" fillId="4" borderId="30" xfId="0" applyFont="1" applyFill="1" applyBorder="1" applyAlignment="1">
      <alignment horizontal="left" vertical="top" wrapText="1" indent="2"/>
    </xf>
    <xf numFmtId="0" fontId="41" fillId="4" borderId="30" xfId="0" applyFont="1" applyFill="1" applyBorder="1" applyAlignment="1">
      <alignment horizontal="left" vertical="top" wrapText="1" indent="2"/>
    </xf>
    <xf numFmtId="0" fontId="47" fillId="4" borderId="30" xfId="0" applyFont="1" applyFill="1" applyBorder="1" applyAlignment="1">
      <alignment horizontal="left" vertical="top" wrapText="1" indent="2"/>
    </xf>
    <xf numFmtId="1" fontId="3" fillId="7" borderId="13" xfId="0" applyNumberFormat="1" applyFont="1" applyFill="1" applyBorder="1" applyAlignment="1">
      <alignment vertical="top"/>
    </xf>
    <xf numFmtId="1" fontId="3" fillId="7" borderId="13" xfId="0" applyNumberFormat="1" applyFont="1" applyFill="1" applyBorder="1" applyAlignment="1">
      <alignment horizontal="left" vertical="top"/>
    </xf>
    <xf numFmtId="0" fontId="35" fillId="0" borderId="12" xfId="0" applyFont="1" applyBorder="1" applyAlignment="1">
      <alignment horizontal="left" vertical="top" wrapText="1"/>
    </xf>
  </cellXfs>
  <cellStyles count="4">
    <cellStyle name="Comma" xfId="2" builtinId="3"/>
    <cellStyle name="Hyperlink" xfId="3" builtinId="8"/>
    <cellStyle name="Normal" xfId="0" builtinId="0"/>
    <cellStyle name="Percent" xfId="1" builtinId="5"/>
  </cellStyles>
  <dxfs count="4">
    <dxf>
      <font>
        <b val="0"/>
        <i val="0"/>
        <strike val="0"/>
        <color auto="1"/>
      </font>
    </dxf>
    <dxf>
      <font>
        <b val="0"/>
        <i val="0"/>
        <strike val="0"/>
        <color auto="1"/>
      </font>
    </dxf>
    <dxf>
      <font>
        <b val="0"/>
        <i val="0"/>
        <strike val="0"/>
        <color auto="1"/>
      </font>
    </dxf>
    <dxf>
      <font>
        <color rgb="FFFF0000"/>
      </font>
    </dxf>
  </dxfs>
  <tableStyles count="0" defaultTableStyle="TableStyleMedium2" defaultPivotStyle="PivotStyleLight16"/>
  <colors>
    <mruColors>
      <color rgb="FF065B43"/>
      <color rgb="FFE2F4EC"/>
      <color rgb="FF4BA0ED"/>
      <color rgb="FF4A4C85"/>
      <color rgb="FF1C71BF"/>
      <color rgb="FF0A8461"/>
      <color rgb="FF00B37F"/>
      <color rgb="FF6F71AB"/>
      <color rgb="FFEBEBF6"/>
      <color rgb="FF1150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314325</xdr:colOff>
      <xdr:row>37</xdr:row>
      <xdr:rowOff>0</xdr:rowOff>
    </xdr:from>
    <xdr:to>
      <xdr:col>0</xdr:col>
      <xdr:colOff>5093851</xdr:colOff>
      <xdr:row>37</xdr:row>
      <xdr:rowOff>1693768</xdr:rowOff>
    </xdr:to>
    <xdr:pic>
      <xdr:nvPicPr>
        <xdr:cNvPr id="3" name="Picture 2">
          <a:extLst>
            <a:ext uri="{FF2B5EF4-FFF2-40B4-BE49-F238E27FC236}">
              <a16:creationId xmlns:a16="http://schemas.microsoft.com/office/drawing/2014/main" id="{F092EE7F-7B5D-4710-B2BA-B18749607BE9}"/>
            </a:ext>
          </a:extLst>
        </xdr:cNvPr>
        <xdr:cNvPicPr>
          <a:picLocks noChangeAspect="1"/>
        </xdr:cNvPicPr>
      </xdr:nvPicPr>
      <xdr:blipFill>
        <a:blip xmlns:r="http://schemas.openxmlformats.org/officeDocument/2006/relationships" r:embed="rId1"/>
        <a:stretch>
          <a:fillRect/>
        </a:stretch>
      </xdr:blipFill>
      <xdr:spPr>
        <a:xfrm>
          <a:off x="314325" y="12382500"/>
          <a:ext cx="4782701" cy="169376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932B1-AF18-4E8B-9C7B-9F5D70A38FBE}">
  <sheetPr>
    <pageSetUpPr autoPageBreaks="0" fitToPage="1"/>
  </sheetPr>
  <dimension ref="B3:Q14"/>
  <sheetViews>
    <sheetView tabSelected="1" zoomScale="85" zoomScaleNormal="85" workbookViewId="0"/>
  </sheetViews>
  <sheetFormatPr defaultColWidth="8.7265625" defaultRowHeight="18" x14ac:dyDescent="0.55000000000000004"/>
  <cols>
    <col min="1" max="16384" width="8.7265625" style="2"/>
  </cols>
  <sheetData>
    <row r="3" spans="2:17" x14ac:dyDescent="0.55000000000000004">
      <c r="B3" s="2" t="s">
        <v>44</v>
      </c>
    </row>
    <row r="5" spans="2:17" ht="21.5" x14ac:dyDescent="0.6">
      <c r="B5" s="137" t="s">
        <v>60</v>
      </c>
    </row>
    <row r="8" spans="2:17" x14ac:dyDescent="0.55000000000000004">
      <c r="B8" s="2" t="s">
        <v>45</v>
      </c>
    </row>
    <row r="10" spans="2:17" ht="18" customHeight="1" x14ac:dyDescent="0.55000000000000004">
      <c r="B10" s="3" t="s">
        <v>49</v>
      </c>
      <c r="C10" s="4" t="s">
        <v>46</v>
      </c>
    </row>
    <row r="11" spans="2:17" x14ac:dyDescent="0.55000000000000004">
      <c r="B11" s="3" t="s">
        <v>50</v>
      </c>
      <c r="C11" s="4" t="s">
        <v>48</v>
      </c>
    </row>
    <row r="12" spans="2:17" x14ac:dyDescent="0.55000000000000004">
      <c r="B12" s="3" t="s">
        <v>51</v>
      </c>
      <c r="C12" s="4" t="s">
        <v>47</v>
      </c>
    </row>
    <row r="14" spans="2:17" ht="54" customHeight="1" x14ac:dyDescent="0.55000000000000004">
      <c r="B14" s="1" t="s">
        <v>64</v>
      </c>
      <c r="C14" s="1"/>
      <c r="D14" s="1"/>
      <c r="E14" s="1"/>
      <c r="F14" s="1"/>
      <c r="G14" s="1"/>
      <c r="H14" s="1"/>
      <c r="I14" s="1"/>
      <c r="J14" s="1"/>
      <c r="K14" s="1"/>
      <c r="L14" s="1"/>
      <c r="M14" s="1"/>
      <c r="N14" s="1"/>
      <c r="O14" s="1"/>
      <c r="P14" s="1"/>
      <c r="Q14" s="1"/>
    </row>
  </sheetData>
  <mergeCells count="1">
    <mergeCell ref="B14:Q14"/>
  </mergeCells>
  <pageMargins left="0.7" right="0.7" top="0.75" bottom="0.75" header="0.3" footer="0.3"/>
  <pageSetup scale="6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15ED7-107F-485A-A514-BE745AFCB841}">
  <sheetPr>
    <pageSetUpPr autoPageBreaks="0"/>
  </sheetPr>
  <dimension ref="A1:B65"/>
  <sheetViews>
    <sheetView zoomScale="85" zoomScaleNormal="85" workbookViewId="0"/>
  </sheetViews>
  <sheetFormatPr defaultRowHeight="18" x14ac:dyDescent="0.35"/>
  <cols>
    <col min="1" max="1" width="189.54296875" style="9" customWidth="1"/>
    <col min="2" max="16384" width="8.7265625" style="6"/>
  </cols>
  <sheetData>
    <row r="1" spans="1:2" s="140" customFormat="1" ht="21" customHeight="1" x14ac:dyDescent="0.35">
      <c r="A1" s="138" t="s">
        <v>65</v>
      </c>
      <c r="B1" s="139"/>
    </row>
    <row r="2" spans="1:2" x14ac:dyDescent="0.35">
      <c r="A2" s="5"/>
    </row>
    <row r="3" spans="1:2" ht="72" customHeight="1" x14ac:dyDescent="0.35">
      <c r="A3" s="175" t="s">
        <v>74</v>
      </c>
    </row>
    <row r="4" spans="1:2" x14ac:dyDescent="0.35">
      <c r="A4" s="175"/>
    </row>
    <row r="5" spans="1:2" ht="18" customHeight="1" x14ac:dyDescent="0.35">
      <c r="A5" s="175" t="s">
        <v>77</v>
      </c>
    </row>
    <row r="6" spans="1:2" ht="8" customHeight="1" x14ac:dyDescent="0.35">
      <c r="A6" s="175"/>
    </row>
    <row r="7" spans="1:2" ht="54" customHeight="1" x14ac:dyDescent="0.35">
      <c r="A7" s="187" t="s">
        <v>109</v>
      </c>
    </row>
    <row r="8" spans="1:2" ht="8" customHeight="1" x14ac:dyDescent="0.35">
      <c r="A8" s="176"/>
    </row>
    <row r="9" spans="1:2" ht="36" customHeight="1" x14ac:dyDescent="0.35">
      <c r="A9" s="187" t="s">
        <v>108</v>
      </c>
    </row>
    <row r="10" spans="1:2" ht="8" customHeight="1" x14ac:dyDescent="0.35">
      <c r="A10" s="176"/>
    </row>
    <row r="11" spans="1:2" ht="18" customHeight="1" x14ac:dyDescent="0.35">
      <c r="A11" s="187" t="s">
        <v>107</v>
      </c>
    </row>
    <row r="12" spans="1:2" ht="18" customHeight="1" x14ac:dyDescent="0.35">
      <c r="A12" s="177" t="s">
        <v>78</v>
      </c>
    </row>
    <row r="13" spans="1:2" ht="18" customHeight="1" x14ac:dyDescent="0.35">
      <c r="A13" s="183" t="s">
        <v>95</v>
      </c>
    </row>
    <row r="14" spans="1:2" ht="18" customHeight="1" x14ac:dyDescent="0.35">
      <c r="A14" s="184" t="s">
        <v>96</v>
      </c>
    </row>
    <row r="15" spans="1:2" ht="18" customHeight="1" x14ac:dyDescent="0.35">
      <c r="A15" s="177" t="s">
        <v>79</v>
      </c>
    </row>
    <row r="16" spans="1:2" ht="8" customHeight="1" x14ac:dyDescent="0.35">
      <c r="A16" s="177"/>
    </row>
    <row r="17" spans="1:1" ht="36" customHeight="1" x14ac:dyDescent="0.35">
      <c r="A17" s="176" t="s">
        <v>67</v>
      </c>
    </row>
    <row r="18" spans="1:1" ht="8" customHeight="1" x14ac:dyDescent="0.35">
      <c r="A18" s="176"/>
    </row>
    <row r="19" spans="1:1" ht="54" customHeight="1" x14ac:dyDescent="0.35">
      <c r="A19" s="187" t="s">
        <v>106</v>
      </c>
    </row>
    <row r="20" spans="1:1" ht="8" customHeight="1" x14ac:dyDescent="0.35">
      <c r="A20" s="176"/>
    </row>
    <row r="21" spans="1:1" ht="54" customHeight="1" x14ac:dyDescent="0.35">
      <c r="A21" s="176" t="s">
        <v>68</v>
      </c>
    </row>
    <row r="22" spans="1:1" ht="8" customHeight="1" x14ac:dyDescent="0.35">
      <c r="A22" s="176"/>
    </row>
    <row r="23" spans="1:1" ht="36" customHeight="1" x14ac:dyDescent="0.35">
      <c r="A23" s="176" t="s">
        <v>69</v>
      </c>
    </row>
    <row r="24" spans="1:1" ht="8" customHeight="1" x14ac:dyDescent="0.35">
      <c r="A24" s="176"/>
    </row>
    <row r="25" spans="1:1" ht="90" customHeight="1" x14ac:dyDescent="0.35">
      <c r="A25" s="187" t="s">
        <v>105</v>
      </c>
    </row>
    <row r="26" spans="1:1" x14ac:dyDescent="0.35">
      <c r="A26" s="175"/>
    </row>
    <row r="27" spans="1:1" x14ac:dyDescent="0.35">
      <c r="A27" s="175" t="s">
        <v>80</v>
      </c>
    </row>
    <row r="28" spans="1:1" ht="8" customHeight="1" x14ac:dyDescent="0.35">
      <c r="A28" s="175"/>
    </row>
    <row r="29" spans="1:1" ht="72" customHeight="1" x14ac:dyDescent="0.35">
      <c r="A29" s="185" t="s">
        <v>97</v>
      </c>
    </row>
    <row r="30" spans="1:1" ht="8" customHeight="1" x14ac:dyDescent="0.35">
      <c r="A30" s="176"/>
    </row>
    <row r="31" spans="1:1" ht="36" customHeight="1" x14ac:dyDescent="0.35">
      <c r="A31" s="185" t="s">
        <v>98</v>
      </c>
    </row>
    <row r="32" spans="1:1" ht="8" customHeight="1" x14ac:dyDescent="0.35">
      <c r="A32" s="176"/>
    </row>
    <row r="33" spans="1:1" ht="36" customHeight="1" x14ac:dyDescent="0.35">
      <c r="A33" s="185" t="s">
        <v>99</v>
      </c>
    </row>
    <row r="34" spans="1:1" ht="8" customHeight="1" x14ac:dyDescent="0.35">
      <c r="A34" s="176"/>
    </row>
    <row r="35" spans="1:1" ht="72" customHeight="1" x14ac:dyDescent="0.35">
      <c r="A35" s="185" t="s">
        <v>100</v>
      </c>
    </row>
    <row r="36" spans="1:1" ht="8" customHeight="1" x14ac:dyDescent="0.35">
      <c r="A36" s="176"/>
    </row>
    <row r="37" spans="1:1" x14ac:dyDescent="0.35">
      <c r="A37" s="186" t="s">
        <v>101</v>
      </c>
    </row>
    <row r="38" spans="1:1" ht="139.5" customHeight="1" x14ac:dyDescent="0.35">
      <c r="A38" s="178"/>
    </row>
    <row r="39" spans="1:1" ht="8" customHeight="1" x14ac:dyDescent="0.35">
      <c r="A39" s="176"/>
    </row>
    <row r="40" spans="1:1" x14ac:dyDescent="0.35">
      <c r="A40" s="185" t="s">
        <v>102</v>
      </c>
    </row>
    <row r="41" spans="1:1" x14ac:dyDescent="0.35">
      <c r="A41" s="175"/>
    </row>
    <row r="42" spans="1:1" ht="108" customHeight="1" x14ac:dyDescent="0.35">
      <c r="A42" s="175" t="s">
        <v>70</v>
      </c>
    </row>
    <row r="43" spans="1:1" x14ac:dyDescent="0.35">
      <c r="A43" s="175"/>
    </row>
    <row r="44" spans="1:1" ht="36" customHeight="1" x14ac:dyDescent="0.35">
      <c r="A44" s="175" t="s">
        <v>75</v>
      </c>
    </row>
    <row r="45" spans="1:1" x14ac:dyDescent="0.35">
      <c r="A45" s="175"/>
    </row>
    <row r="46" spans="1:1" ht="18" customHeight="1" x14ac:dyDescent="0.35">
      <c r="A46" s="175" t="s">
        <v>71</v>
      </c>
    </row>
    <row r="47" spans="1:1" ht="8" customHeight="1" x14ac:dyDescent="0.35">
      <c r="A47" s="175"/>
    </row>
    <row r="48" spans="1:1" ht="54" customHeight="1" x14ac:dyDescent="0.35">
      <c r="A48" s="187" t="s">
        <v>103</v>
      </c>
    </row>
    <row r="49" spans="1:1" ht="8" customHeight="1" x14ac:dyDescent="0.35">
      <c r="A49" s="176"/>
    </row>
    <row r="50" spans="1:1" ht="54" customHeight="1" x14ac:dyDescent="0.35">
      <c r="A50" s="187" t="s">
        <v>104</v>
      </c>
    </row>
    <row r="51" spans="1:1" x14ac:dyDescent="0.35">
      <c r="A51" s="175"/>
    </row>
    <row r="52" spans="1:1" ht="36" customHeight="1" x14ac:dyDescent="0.35">
      <c r="A52" s="175" t="s">
        <v>72</v>
      </c>
    </row>
    <row r="53" spans="1:1" x14ac:dyDescent="0.35">
      <c r="A53" s="175"/>
    </row>
    <row r="54" spans="1:1" ht="72" customHeight="1" x14ac:dyDescent="0.35">
      <c r="A54" s="175" t="s">
        <v>73</v>
      </c>
    </row>
    <row r="55" spans="1:1" x14ac:dyDescent="0.35">
      <c r="A55" s="5"/>
    </row>
    <row r="56" spans="1:1" x14ac:dyDescent="0.35">
      <c r="A56" s="5"/>
    </row>
    <row r="57" spans="1:1" ht="65" customHeight="1" x14ac:dyDescent="0.45">
      <c r="A57" s="182" t="s">
        <v>112</v>
      </c>
    </row>
    <row r="58" spans="1:1" x14ac:dyDescent="0.55000000000000004">
      <c r="A58" s="7"/>
    </row>
    <row r="59" spans="1:1" x14ac:dyDescent="0.55000000000000004">
      <c r="A59" s="7"/>
    </row>
    <row r="60" spans="1:1" x14ac:dyDescent="0.55000000000000004">
      <c r="A60" s="180" t="s">
        <v>76</v>
      </c>
    </row>
    <row r="61" spans="1:1" ht="8" customHeight="1" x14ac:dyDescent="0.35">
      <c r="A61" s="5"/>
    </row>
    <row r="62" spans="1:1" ht="18" customHeight="1" x14ac:dyDescent="0.35">
      <c r="A62" s="179" t="s">
        <v>110</v>
      </c>
    </row>
    <row r="63" spans="1:1" ht="8" customHeight="1" x14ac:dyDescent="0.35">
      <c r="A63" s="5"/>
    </row>
    <row r="64" spans="1:1" ht="36" customHeight="1" x14ac:dyDescent="0.55000000000000004">
      <c r="A64" s="181" t="s">
        <v>111</v>
      </c>
    </row>
    <row r="65" spans="1:1" x14ac:dyDescent="0.35">
      <c r="A65" s="8"/>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99DF33-3A72-408B-A0D5-0A8C06F5F8FE}">
  <dimension ref="A1:R26"/>
  <sheetViews>
    <sheetView zoomScale="85" zoomScaleNormal="85" workbookViewId="0"/>
  </sheetViews>
  <sheetFormatPr defaultColWidth="8.81640625" defaultRowHeight="18" x14ac:dyDescent="0.55000000000000004"/>
  <cols>
    <col min="1" max="1" width="47.81640625" style="23" customWidth="1"/>
    <col min="2" max="5" width="17.7265625" style="2" customWidth="1"/>
    <col min="6" max="8" width="11.7265625" style="2" customWidth="1"/>
    <col min="9" max="16384" width="8.81640625" style="2"/>
  </cols>
  <sheetData>
    <row r="1" spans="1:18" s="11" customFormat="1" ht="21" customHeight="1" x14ac:dyDescent="0.35">
      <c r="A1" s="174" t="s">
        <v>59</v>
      </c>
      <c r="B1" s="10"/>
    </row>
    <row r="2" spans="1:18" s="11" customFormat="1" ht="18" customHeight="1" x14ac:dyDescent="0.35">
      <c r="A2" s="12" t="s">
        <v>66</v>
      </c>
      <c r="B2" s="12"/>
    </row>
    <row r="3" spans="1:18" s="11" customFormat="1" ht="18" customHeight="1" x14ac:dyDescent="0.35">
      <c r="A3" s="12" t="s">
        <v>63</v>
      </c>
      <c r="B3" s="12"/>
    </row>
    <row r="4" spans="1:18" ht="18" customHeight="1" x14ac:dyDescent="0.55000000000000004">
      <c r="A4" s="32"/>
      <c r="B4" s="32"/>
      <c r="C4" s="32"/>
      <c r="D4" s="32"/>
      <c r="E4" s="32"/>
      <c r="F4" s="32"/>
      <c r="G4" s="32"/>
      <c r="H4" s="32"/>
    </row>
    <row r="5" spans="1:18" ht="18" customHeight="1" x14ac:dyDescent="0.55000000000000004">
      <c r="A5" s="32"/>
      <c r="B5" s="32"/>
      <c r="C5" s="32"/>
      <c r="D5" s="32"/>
      <c r="E5" s="32"/>
      <c r="F5" s="32"/>
      <c r="G5" s="32"/>
      <c r="H5" s="32"/>
    </row>
    <row r="6" spans="1:18" ht="18" customHeight="1" x14ac:dyDescent="0.55000000000000004">
      <c r="A6" s="33" t="s">
        <v>81</v>
      </c>
      <c r="B6" s="32"/>
      <c r="C6" s="32"/>
      <c r="D6" s="13"/>
      <c r="E6" s="14"/>
      <c r="F6" s="32"/>
      <c r="G6" s="32"/>
      <c r="H6" s="32"/>
    </row>
    <row r="7" spans="1:18" ht="18" customHeight="1" x14ac:dyDescent="0.55000000000000004">
      <c r="A7" s="32"/>
      <c r="B7" s="32"/>
      <c r="C7" s="32"/>
      <c r="D7" s="32"/>
      <c r="E7" s="32"/>
      <c r="F7" s="32"/>
      <c r="G7" s="32"/>
      <c r="H7" s="32"/>
    </row>
    <row r="8" spans="1:18" ht="18" customHeight="1" x14ac:dyDescent="0.55000000000000004"/>
    <row r="9" spans="1:18" ht="18" customHeight="1" x14ac:dyDescent="0.55000000000000004">
      <c r="A9" s="28" t="s">
        <v>82</v>
      </c>
      <c r="B9" s="28"/>
      <c r="C9" s="28"/>
      <c r="D9" s="13"/>
      <c r="E9" s="14"/>
      <c r="G9" s="31"/>
      <c r="H9" s="31"/>
      <c r="I9" s="31"/>
      <c r="J9" s="31"/>
      <c r="K9" s="31"/>
      <c r="L9" s="31"/>
      <c r="M9" s="31"/>
      <c r="N9" s="31"/>
      <c r="O9" s="31"/>
      <c r="P9" s="31"/>
      <c r="Q9" s="31"/>
      <c r="R9" s="31"/>
    </row>
    <row r="10" spans="1:18" ht="18" customHeight="1" x14ac:dyDescent="0.55000000000000004">
      <c r="G10" s="31"/>
      <c r="H10" s="31"/>
      <c r="I10" s="31"/>
      <c r="J10" s="31"/>
      <c r="K10" s="31"/>
      <c r="L10" s="31"/>
      <c r="M10" s="31"/>
      <c r="N10" s="31"/>
      <c r="O10" s="31"/>
      <c r="P10" s="31"/>
      <c r="Q10" s="31"/>
      <c r="R10" s="31"/>
    </row>
    <row r="11" spans="1:18" ht="18" customHeight="1" x14ac:dyDescent="0.55000000000000004">
      <c r="G11" s="31"/>
      <c r="H11" s="31"/>
      <c r="I11" s="31"/>
      <c r="J11" s="31"/>
      <c r="K11" s="31"/>
      <c r="L11" s="31"/>
      <c r="M11" s="31"/>
      <c r="N11" s="31"/>
      <c r="O11" s="31"/>
      <c r="P11" s="31"/>
      <c r="Q11" s="31"/>
      <c r="R11" s="31"/>
    </row>
    <row r="12" spans="1:18" ht="18" customHeight="1" x14ac:dyDescent="0.55000000000000004">
      <c r="A12" s="28" t="s">
        <v>83</v>
      </c>
      <c r="B12" s="29" t="s">
        <v>0</v>
      </c>
      <c r="C12" s="30" t="s">
        <v>1</v>
      </c>
      <c r="D12" s="30"/>
      <c r="E12" s="30"/>
      <c r="G12" s="31"/>
      <c r="H12" s="31"/>
      <c r="I12" s="31"/>
      <c r="J12" s="31"/>
      <c r="K12" s="31"/>
      <c r="L12" s="31"/>
      <c r="M12" s="31"/>
      <c r="N12" s="31"/>
      <c r="O12" s="31"/>
      <c r="P12" s="31"/>
      <c r="Q12" s="31"/>
      <c r="R12" s="31"/>
    </row>
    <row r="13" spans="1:18" ht="18" customHeight="1" x14ac:dyDescent="0.55000000000000004">
      <c r="A13" s="28"/>
      <c r="B13" s="29"/>
      <c r="C13" s="165" t="s">
        <v>2</v>
      </c>
      <c r="D13" s="166" t="s">
        <v>3</v>
      </c>
      <c r="E13" s="167" t="s">
        <v>4</v>
      </c>
      <c r="G13" s="31"/>
      <c r="H13" s="31"/>
      <c r="I13" s="31"/>
      <c r="J13" s="31"/>
      <c r="K13" s="31"/>
      <c r="L13" s="31"/>
      <c r="M13" s="31"/>
      <c r="N13" s="31"/>
      <c r="O13" s="31"/>
      <c r="P13" s="31"/>
      <c r="Q13" s="31"/>
      <c r="R13" s="31"/>
    </row>
    <row r="14" spans="1:18" ht="18" customHeight="1" x14ac:dyDescent="0.55000000000000004">
      <c r="A14" s="22" t="s">
        <v>61</v>
      </c>
      <c r="B14" s="15"/>
      <c r="C14" s="16"/>
      <c r="D14" s="17"/>
      <c r="E14" s="17"/>
      <c r="G14" s="31"/>
      <c r="H14" s="31"/>
      <c r="I14" s="31"/>
      <c r="J14" s="31"/>
      <c r="K14" s="31"/>
      <c r="L14" s="31"/>
      <c r="M14" s="31"/>
      <c r="N14" s="31"/>
      <c r="O14" s="31"/>
      <c r="P14" s="31"/>
      <c r="Q14" s="31"/>
      <c r="R14" s="31"/>
    </row>
    <row r="15" spans="1:18" ht="18" customHeight="1" x14ac:dyDescent="0.55000000000000004">
      <c r="A15" s="22" t="s">
        <v>84</v>
      </c>
      <c r="B15" s="15"/>
      <c r="C15" s="16"/>
      <c r="D15" s="17"/>
      <c r="E15" s="17"/>
    </row>
    <row r="16" spans="1:18" ht="18" customHeight="1" x14ac:dyDescent="0.55000000000000004">
      <c r="A16" s="22" t="s">
        <v>62</v>
      </c>
      <c r="B16" s="15"/>
      <c r="C16" s="18"/>
      <c r="D16" s="19"/>
      <c r="E16" s="19"/>
      <c r="G16" s="31"/>
      <c r="H16" s="31"/>
    </row>
    <row r="17" spans="1:8" ht="18" customHeight="1" x14ac:dyDescent="0.55000000000000004">
      <c r="A17" s="22" t="s">
        <v>5</v>
      </c>
      <c r="B17" s="15"/>
      <c r="C17" s="18"/>
      <c r="D17" s="19"/>
      <c r="E17" s="19"/>
    </row>
    <row r="18" spans="1:8" ht="18" customHeight="1" x14ac:dyDescent="0.55000000000000004">
      <c r="A18" s="22" t="s">
        <v>6</v>
      </c>
      <c r="B18" s="24">
        <f>SUM(B14:B17)</f>
        <v>0</v>
      </c>
      <c r="C18" s="25">
        <f>SUM(C14:C15)</f>
        <v>0</v>
      </c>
      <c r="D18" s="26">
        <f>SUM(D14:D15)</f>
        <v>0</v>
      </c>
      <c r="E18" s="26">
        <f>SUM(E14:E15)</f>
        <v>0</v>
      </c>
      <c r="F18" s="27"/>
      <c r="G18" s="27"/>
      <c r="H18" s="27"/>
    </row>
    <row r="19" spans="1:8" ht="18" customHeight="1" x14ac:dyDescent="0.55000000000000004"/>
    <row r="20" spans="1:8" ht="18" customHeight="1" x14ac:dyDescent="0.55000000000000004"/>
    <row r="21" spans="1:8" ht="18" customHeight="1" x14ac:dyDescent="0.55000000000000004">
      <c r="A21" s="28" t="s">
        <v>85</v>
      </c>
      <c r="B21" s="29" t="s">
        <v>0</v>
      </c>
      <c r="C21" s="30" t="s">
        <v>1</v>
      </c>
      <c r="D21" s="30"/>
      <c r="E21" s="30"/>
    </row>
    <row r="22" spans="1:8" ht="18" customHeight="1" x14ac:dyDescent="0.55000000000000004">
      <c r="A22" s="28"/>
      <c r="B22" s="29"/>
      <c r="C22" s="165" t="s">
        <v>2</v>
      </c>
      <c r="D22" s="166" t="s">
        <v>3</v>
      </c>
      <c r="E22" s="167" t="s">
        <v>4</v>
      </c>
    </row>
    <row r="23" spans="1:8" ht="18" customHeight="1" x14ac:dyDescent="0.55000000000000004">
      <c r="A23" s="22" t="s">
        <v>61</v>
      </c>
      <c r="B23" s="20"/>
      <c r="C23" s="21"/>
      <c r="D23" s="21"/>
      <c r="E23" s="21"/>
    </row>
    <row r="24" spans="1:8" ht="18" customHeight="1" x14ac:dyDescent="0.55000000000000004">
      <c r="A24" s="22" t="s">
        <v>84</v>
      </c>
      <c r="B24" s="20"/>
      <c r="C24" s="21"/>
      <c r="D24" s="21"/>
      <c r="E24" s="21"/>
    </row>
    <row r="25" spans="1:8" ht="18" customHeight="1" x14ac:dyDescent="0.55000000000000004">
      <c r="A25" s="22"/>
    </row>
    <row r="26" spans="1:8" ht="16" customHeight="1" x14ac:dyDescent="0.55000000000000004"/>
  </sheetData>
  <mergeCells count="9">
    <mergeCell ref="A21:A22"/>
    <mergeCell ref="B21:B22"/>
    <mergeCell ref="C21:E21"/>
    <mergeCell ref="D6:E6"/>
    <mergeCell ref="A9:C9"/>
    <mergeCell ref="D9:E9"/>
    <mergeCell ref="A12:A13"/>
    <mergeCell ref="B12:B13"/>
    <mergeCell ref="C12:E12"/>
  </mergeCells>
  <conditionalFormatting sqref="B18:E18">
    <cfRule type="cellIs" dxfId="3" priority="1" operator="between">
      <formula>0.01</formula>
      <formula>0.99</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25F96-3B0C-4573-B391-D232CAD99773}">
  <sheetPr>
    <pageSetUpPr autoPageBreaks="0" fitToPage="1"/>
  </sheetPr>
  <dimension ref="A1:R46"/>
  <sheetViews>
    <sheetView zoomScale="85" zoomScaleNormal="85" workbookViewId="0"/>
  </sheetViews>
  <sheetFormatPr defaultColWidth="8.453125" defaultRowHeight="18" x14ac:dyDescent="0.35"/>
  <cols>
    <col min="1" max="2" width="17.6328125" style="38" customWidth="1"/>
    <col min="3" max="3" width="40.6328125" style="38" customWidth="1"/>
    <col min="4" max="4" width="12.6328125" style="11" customWidth="1"/>
    <col min="5" max="5" width="2.6328125" style="11" customWidth="1"/>
    <col min="6" max="6" width="12.6328125" style="11" customWidth="1"/>
    <col min="7" max="8" width="13.6328125" style="11" customWidth="1"/>
    <col min="9" max="9" width="12.6328125" style="11" customWidth="1"/>
    <col min="10" max="10" width="2.6328125" style="11" customWidth="1"/>
    <col min="11" max="11" width="12.6328125" style="11" customWidth="1"/>
    <col min="12" max="13" width="10" style="11" customWidth="1"/>
    <col min="14" max="14" width="9.453125" style="11" customWidth="1"/>
    <col min="15" max="15" width="8.453125" style="11"/>
    <col min="16" max="16" width="6.453125" style="11" customWidth="1"/>
    <col min="17" max="16384" width="8.453125" style="11"/>
  </cols>
  <sheetData>
    <row r="1" spans="1:15" ht="21" customHeight="1" x14ac:dyDescent="0.35">
      <c r="A1" s="10" t="s">
        <v>92</v>
      </c>
      <c r="B1" s="10"/>
      <c r="C1" s="10"/>
    </row>
    <row r="2" spans="1:15" ht="18" customHeight="1" x14ac:dyDescent="0.35">
      <c r="A2" s="12" t="str">
        <f>'Scenario planning'!A2</f>
        <v>v. 18 Sep 2024</v>
      </c>
      <c r="B2" s="12"/>
      <c r="C2" s="12"/>
    </row>
    <row r="3" spans="1:15" ht="18" customHeight="1" x14ac:dyDescent="0.35">
      <c r="A3" s="12" t="s">
        <v>7</v>
      </c>
      <c r="B3" s="12"/>
      <c r="C3" s="12"/>
    </row>
    <row r="4" spans="1:15" ht="18" customHeight="1" x14ac:dyDescent="0.35">
      <c r="A4" s="12"/>
      <c r="B4" s="12"/>
      <c r="C4" s="12"/>
    </row>
    <row r="5" spans="1:15" s="37" customFormat="1" ht="18" customHeight="1" x14ac:dyDescent="0.35">
      <c r="A5" s="34" t="s">
        <v>57</v>
      </c>
      <c r="B5" s="34"/>
      <c r="C5" s="35" cm="1">
        <f t="array" ref="C5:D5">'Scenario planning'!D6:E6</f>
        <v>0</v>
      </c>
      <c r="D5" s="36">
        <v>0</v>
      </c>
    </row>
    <row r="6" spans="1:15" ht="18" customHeight="1" x14ac:dyDescent="0.35">
      <c r="A6" s="12"/>
      <c r="B6" s="12"/>
      <c r="C6" s="12"/>
    </row>
    <row r="7" spans="1:15" ht="21" customHeight="1" x14ac:dyDescent="0.35">
      <c r="A7" s="168" t="s">
        <v>8</v>
      </c>
      <c r="B7" s="168"/>
      <c r="C7" s="168"/>
      <c r="D7" s="169"/>
      <c r="E7" s="169"/>
      <c r="F7" s="169"/>
      <c r="G7" s="169"/>
      <c r="H7" s="169"/>
      <c r="I7" s="169"/>
      <c r="J7" s="169"/>
      <c r="K7" s="169"/>
    </row>
    <row r="8" spans="1:15" ht="18" customHeight="1" x14ac:dyDescent="0.35"/>
    <row r="9" spans="1:15" ht="18" customHeight="1" x14ac:dyDescent="0.35">
      <c r="A9" s="39" t="s">
        <v>9</v>
      </c>
      <c r="B9" s="40"/>
      <c r="C9" s="40"/>
      <c r="D9" s="40"/>
      <c r="E9" s="40"/>
      <c r="F9" s="40"/>
      <c r="G9" s="40"/>
      <c r="H9" s="40"/>
      <c r="I9" s="40"/>
      <c r="J9" s="40"/>
      <c r="K9" s="41"/>
    </row>
    <row r="10" spans="1:15" ht="57.65" customHeight="1" x14ac:dyDescent="0.35">
      <c r="A10" s="42" t="s">
        <v>10</v>
      </c>
      <c r="B10" s="43"/>
      <c r="C10" s="43"/>
      <c r="D10" s="44" t="s">
        <v>86</v>
      </c>
      <c r="E10" s="44"/>
      <c r="F10" s="44"/>
      <c r="G10" s="45" t="s">
        <v>87</v>
      </c>
      <c r="H10" s="45"/>
      <c r="I10" s="46" t="s">
        <v>11</v>
      </c>
      <c r="J10" s="46"/>
      <c r="K10" s="47"/>
    </row>
    <row r="11" spans="1:15" ht="18" customHeight="1" x14ac:dyDescent="0.55000000000000004">
      <c r="A11" s="48" t="s">
        <v>12</v>
      </c>
      <c r="B11" s="49"/>
      <c r="C11" s="49"/>
      <c r="D11" s="50"/>
      <c r="E11" s="50"/>
      <c r="F11" s="50"/>
      <c r="G11" s="51"/>
      <c r="H11" s="51"/>
      <c r="I11" s="52"/>
      <c r="J11" s="52"/>
      <c r="K11" s="53"/>
      <c r="L11" s="54"/>
      <c r="M11" s="54"/>
      <c r="N11" s="54"/>
      <c r="O11" s="54"/>
    </row>
    <row r="12" spans="1:15" ht="18" customHeight="1" x14ac:dyDescent="0.35">
      <c r="A12" s="55" t="s">
        <v>13</v>
      </c>
      <c r="B12" s="56"/>
      <c r="C12" s="56"/>
      <c r="D12" s="152"/>
      <c r="E12" s="152"/>
      <c r="F12" s="152"/>
      <c r="G12" s="152"/>
      <c r="H12" s="152"/>
      <c r="I12" s="57">
        <f>'Scenario planning'!D9</f>
        <v>0</v>
      </c>
      <c r="J12" s="57"/>
      <c r="K12" s="58"/>
      <c r="L12" s="54"/>
      <c r="M12" s="54"/>
      <c r="N12" s="54"/>
      <c r="O12" s="54"/>
    </row>
    <row r="13" spans="1:15" ht="18" customHeight="1" x14ac:dyDescent="0.35">
      <c r="A13" s="55" t="s">
        <v>14</v>
      </c>
      <c r="B13" s="56"/>
      <c r="C13" s="56"/>
      <c r="D13" s="59">
        <f>'Scenario planning'!C14</f>
        <v>0</v>
      </c>
      <c r="E13" s="59"/>
      <c r="F13" s="59"/>
      <c r="G13" s="59">
        <f>'Scenario planning'!C15</f>
        <v>0</v>
      </c>
      <c r="H13" s="59"/>
      <c r="I13" s="60">
        <f>D13+G13</f>
        <v>0</v>
      </c>
      <c r="J13" s="60"/>
      <c r="K13" s="61"/>
      <c r="L13" s="62" t="str">
        <f>IF(I13=1,"","For the purposes of scenario planning, 100% of births should be in hospitals or non-hospitals with &gt;600 births/year.")</f>
        <v>For the purposes of scenario planning, 100% of births should be in hospitals or non-hospitals with &gt;600 births/year.</v>
      </c>
      <c r="M13" s="54"/>
      <c r="N13" s="54"/>
      <c r="O13" s="54"/>
    </row>
    <row r="14" spans="1:15" ht="18" customHeight="1" x14ac:dyDescent="0.35">
      <c r="A14" s="63" t="s">
        <v>15</v>
      </c>
      <c r="B14" s="64"/>
      <c r="C14" s="64"/>
      <c r="D14" s="57">
        <f>'Scenario planning'!C23</f>
        <v>0</v>
      </c>
      <c r="E14" s="57"/>
      <c r="F14" s="57"/>
      <c r="G14" s="57">
        <f>'Scenario planning'!C24</f>
        <v>0</v>
      </c>
      <c r="H14" s="57"/>
      <c r="I14" s="153"/>
      <c r="J14" s="153"/>
      <c r="K14" s="154"/>
      <c r="L14" s="54"/>
      <c r="M14" s="54"/>
      <c r="N14" s="54"/>
      <c r="O14" s="54"/>
    </row>
    <row r="15" spans="1:15" ht="18" customHeight="1" x14ac:dyDescent="0.35">
      <c r="A15" s="66" t="s">
        <v>16</v>
      </c>
      <c r="B15" s="67"/>
      <c r="C15" s="67"/>
      <c r="D15" s="141" t="str">
        <f>IF(D14=2,1000,IF(D14=3,2000,IF(D14=4,3000,IF(D14=5,4000,IF(D14=6,5000,IF(D14=7,6000,IF(D14=8,7000,IF(D14=0,"MISSING","Not included in FIGO recommendations"))))))))</f>
        <v>MISSING</v>
      </c>
      <c r="E15" s="142" t="s">
        <v>17</v>
      </c>
      <c r="F15" s="142"/>
      <c r="G15" s="141" t="str">
        <f>IF(G14=2,1000,IF(G14=3,2000,IF(G14=4,3000,IF(D14=0,"MISSING","Not included in FIGO recommendations"))))</f>
        <v>MISSING</v>
      </c>
      <c r="H15" s="143" t="s">
        <v>17</v>
      </c>
      <c r="I15" s="155"/>
      <c r="J15" s="155"/>
      <c r="K15" s="156"/>
      <c r="L15" s="54"/>
      <c r="M15" s="54"/>
      <c r="N15" s="54"/>
      <c r="O15" s="54"/>
    </row>
    <row r="16" spans="1:15" ht="34" customHeight="1" x14ac:dyDescent="0.35">
      <c r="A16" s="150" t="s">
        <v>18</v>
      </c>
      <c r="B16" s="151"/>
      <c r="C16" s="151"/>
      <c r="D16" s="144" t="e">
        <f>D15/365</f>
        <v>#VALUE!</v>
      </c>
      <c r="E16" s="145" t="s">
        <v>19</v>
      </c>
      <c r="F16" s="145"/>
      <c r="G16" s="144" t="e">
        <f>G15/365</f>
        <v>#VALUE!</v>
      </c>
      <c r="H16" s="146" t="s">
        <v>19</v>
      </c>
      <c r="I16" s="157"/>
      <c r="J16" s="157"/>
      <c r="K16" s="158"/>
    </row>
    <row r="17" spans="1:18" ht="35" customHeight="1" x14ac:dyDescent="0.35">
      <c r="A17" s="55" t="s">
        <v>91</v>
      </c>
      <c r="B17" s="56"/>
      <c r="C17" s="56"/>
      <c r="D17" s="159"/>
      <c r="E17" s="159"/>
      <c r="F17" s="160"/>
      <c r="G17" s="159"/>
      <c r="H17" s="160"/>
      <c r="I17" s="147">
        <f>20*(I12/10000)</f>
        <v>0</v>
      </c>
      <c r="J17" s="148" t="s">
        <v>22</v>
      </c>
      <c r="K17" s="149">
        <f>28*(I12/10000)</f>
        <v>0</v>
      </c>
    </row>
    <row r="18" spans="1:18" ht="18" hidden="1" customHeight="1" x14ac:dyDescent="0.35">
      <c r="A18" s="69" t="s">
        <v>20</v>
      </c>
      <c r="B18" s="70"/>
      <c r="C18" s="70"/>
      <c r="D18" s="70"/>
      <c r="E18" s="70"/>
      <c r="F18" s="70"/>
      <c r="G18" s="70"/>
      <c r="H18" s="70"/>
      <c r="I18" s="70"/>
      <c r="J18" s="70"/>
      <c r="K18" s="71"/>
      <c r="L18" s="62"/>
    </row>
    <row r="19" spans="1:18" ht="18" hidden="1" customHeight="1" x14ac:dyDescent="0.35">
      <c r="A19" s="63" t="s">
        <v>52</v>
      </c>
      <c r="B19" s="64"/>
      <c r="C19" s="64"/>
      <c r="D19" s="72">
        <f>I12*D13</f>
        <v>0</v>
      </c>
      <c r="E19" s="72"/>
      <c r="F19" s="72"/>
      <c r="G19" s="72">
        <f>I12*G13</f>
        <v>0</v>
      </c>
      <c r="H19" s="72"/>
      <c r="I19" s="72">
        <f>D19+G19</f>
        <v>0</v>
      </c>
      <c r="J19" s="72"/>
      <c r="K19" s="73"/>
      <c r="L19" s="62"/>
    </row>
    <row r="20" spans="1:18" ht="18" hidden="1" customHeight="1" x14ac:dyDescent="0.35">
      <c r="A20" s="63" t="s">
        <v>21</v>
      </c>
      <c r="B20" s="64"/>
      <c r="C20" s="64"/>
      <c r="D20" s="72" t="e">
        <f>ROUNDUP(D19/D15,0)</f>
        <v>#VALUE!</v>
      </c>
      <c r="E20" s="72"/>
      <c r="F20" s="72"/>
      <c r="G20" s="72" t="e">
        <f>ROUNDUP(G19/G15,0)</f>
        <v>#VALUE!</v>
      </c>
      <c r="H20" s="72"/>
      <c r="I20" s="74"/>
      <c r="J20" s="74"/>
      <c r="K20" s="65"/>
      <c r="L20" s="62"/>
    </row>
    <row r="21" spans="1:18" ht="35" hidden="1" customHeight="1" x14ac:dyDescent="0.35">
      <c r="A21" s="190" t="s">
        <v>113</v>
      </c>
      <c r="B21" s="64"/>
      <c r="C21" s="64"/>
      <c r="D21" s="188">
        <f>ROUNDUP(I17/24,0)</f>
        <v>0</v>
      </c>
      <c r="E21" s="148" t="s">
        <v>22</v>
      </c>
      <c r="F21" s="189">
        <f>ROUNDUP(K17/12,0)</f>
        <v>0</v>
      </c>
      <c r="G21" s="75"/>
      <c r="H21" s="74"/>
      <c r="I21" s="74"/>
      <c r="J21" s="74"/>
      <c r="K21" s="65"/>
      <c r="L21" s="62"/>
    </row>
    <row r="22" spans="1:18" ht="18" hidden="1" customHeight="1" x14ac:dyDescent="0.35">
      <c r="A22" s="63" t="s">
        <v>58</v>
      </c>
      <c r="B22" s="64"/>
      <c r="C22" s="64"/>
      <c r="D22" s="72" t="e">
        <f>MAX(D20,D21)</f>
        <v>#VALUE!</v>
      </c>
      <c r="E22" s="72"/>
      <c r="F22" s="72"/>
      <c r="G22" s="75"/>
      <c r="H22" s="74"/>
      <c r="I22" s="74"/>
      <c r="J22" s="74"/>
      <c r="K22" s="65"/>
      <c r="L22" s="62"/>
    </row>
    <row r="23" spans="1:18" ht="18" hidden="1" customHeight="1" x14ac:dyDescent="0.35">
      <c r="A23" s="76" t="s">
        <v>88</v>
      </c>
      <c r="B23" s="77"/>
      <c r="C23" s="77"/>
      <c r="D23" s="78" t="e">
        <f>IF(D22=D20,D19,(D21*D15))</f>
        <v>#VALUE!</v>
      </c>
      <c r="E23" s="78"/>
      <c r="F23" s="78"/>
      <c r="G23" s="78" t="e">
        <f>IF(D22=D20,G19,(I12-D23))</f>
        <v>#VALUE!</v>
      </c>
      <c r="H23" s="78"/>
      <c r="I23" s="78" t="e">
        <f>D23+G23</f>
        <v>#VALUE!</v>
      </c>
      <c r="J23" s="79"/>
      <c r="K23" s="80"/>
      <c r="L23" s="31"/>
      <c r="M23" s="31"/>
      <c r="N23" s="31"/>
      <c r="O23" s="31"/>
      <c r="P23" s="31"/>
      <c r="Q23" s="31"/>
      <c r="R23" s="31"/>
    </row>
    <row r="24" spans="1:18" ht="51" hidden="1" customHeight="1" x14ac:dyDescent="0.35">
      <c r="A24" s="81"/>
      <c r="B24" s="82"/>
      <c r="C24" s="82"/>
      <c r="D24" s="83" t="e">
        <f>D23/I23</f>
        <v>#VALUE!</v>
      </c>
      <c r="E24" s="83"/>
      <c r="F24" s="83"/>
      <c r="G24" s="83" t="e">
        <f>G23/I23</f>
        <v>#VALUE!</v>
      </c>
      <c r="H24" s="83"/>
      <c r="I24" s="83" t="e">
        <f>D24+G24</f>
        <v>#VALUE!</v>
      </c>
      <c r="J24" s="83"/>
      <c r="K24" s="84"/>
      <c r="L24" s="31"/>
      <c r="M24" s="31"/>
      <c r="N24" s="31"/>
      <c r="O24" s="31"/>
      <c r="P24" s="31"/>
      <c r="Q24" s="31"/>
      <c r="R24" s="31"/>
    </row>
    <row r="25" spans="1:18" ht="18" customHeight="1" x14ac:dyDescent="0.35">
      <c r="A25" s="85"/>
      <c r="B25" s="85"/>
      <c r="C25" s="85"/>
      <c r="D25" s="86"/>
      <c r="E25" s="86"/>
      <c r="G25" s="86"/>
      <c r="L25" s="31"/>
      <c r="M25" s="31"/>
      <c r="N25" s="31"/>
      <c r="O25" s="31"/>
      <c r="P25" s="31"/>
      <c r="Q25" s="31"/>
    </row>
    <row r="26" spans="1:18" ht="18" customHeight="1" x14ac:dyDescent="0.35">
      <c r="D26" s="87"/>
      <c r="E26" s="87"/>
      <c r="G26" s="87"/>
      <c r="L26" s="31"/>
      <c r="M26" s="31"/>
      <c r="N26" s="31"/>
      <c r="O26" s="31"/>
      <c r="P26" s="31"/>
      <c r="Q26" s="31"/>
    </row>
    <row r="27" spans="1:18" ht="18" customHeight="1" x14ac:dyDescent="0.35">
      <c r="A27" s="39" t="s">
        <v>23</v>
      </c>
      <c r="B27" s="40"/>
      <c r="C27" s="40"/>
      <c r="D27" s="40"/>
      <c r="E27" s="40"/>
      <c r="F27" s="40"/>
      <c r="G27" s="40"/>
      <c r="H27" s="40"/>
      <c r="I27" s="40"/>
      <c r="J27" s="40"/>
      <c r="K27" s="41"/>
      <c r="L27" s="88"/>
    </row>
    <row r="28" spans="1:18" ht="18" customHeight="1" x14ac:dyDescent="0.35">
      <c r="A28" s="89" t="s">
        <v>53</v>
      </c>
      <c r="B28" s="90"/>
      <c r="C28" s="90"/>
      <c r="D28" s="90"/>
      <c r="E28" s="90"/>
      <c r="F28" s="90"/>
      <c r="G28" s="90"/>
      <c r="H28" s="90"/>
      <c r="I28" s="90"/>
      <c r="J28" s="90"/>
      <c r="K28" s="91"/>
    </row>
    <row r="29" spans="1:18" ht="34.5" customHeight="1" thickBot="1" x14ac:dyDescent="0.4">
      <c r="A29" s="92"/>
      <c r="B29" s="32"/>
      <c r="C29" s="32"/>
      <c r="D29" s="93" t="s">
        <v>24</v>
      </c>
      <c r="E29" s="93"/>
      <c r="F29" s="93"/>
      <c r="G29" s="93" t="s">
        <v>25</v>
      </c>
      <c r="H29" s="93"/>
      <c r="I29" s="94" t="s">
        <v>26</v>
      </c>
      <c r="J29" s="94"/>
      <c r="K29" s="95"/>
    </row>
    <row r="30" spans="1:18" ht="20" customHeight="1" thickTop="1" x14ac:dyDescent="0.35">
      <c r="A30" s="96" t="s">
        <v>54</v>
      </c>
      <c r="B30" s="97"/>
      <c r="C30" s="97"/>
      <c r="D30" s="98" t="e">
        <f>ROUNDUP(D23/D15,0)</f>
        <v>#VALUE!</v>
      </c>
      <c r="E30" s="98"/>
      <c r="F30" s="98"/>
      <c r="G30" s="98" t="e">
        <f>ROUNDUP(G23/G15,0)</f>
        <v>#VALUE!</v>
      </c>
      <c r="H30" s="98"/>
      <c r="I30" s="99" t="e">
        <f>D30+G30</f>
        <v>#VALUE!</v>
      </c>
      <c r="J30" s="99"/>
      <c r="K30" s="100"/>
    </row>
    <row r="31" spans="1:18" ht="20" customHeight="1" thickBot="1" x14ac:dyDescent="0.4">
      <c r="A31" s="101" t="s">
        <v>55</v>
      </c>
      <c r="B31" s="102"/>
      <c r="C31" s="102"/>
      <c r="D31" s="103" t="e">
        <f>ROUNDUP((20000*D24)/D15,0)</f>
        <v>#VALUE!</v>
      </c>
      <c r="E31" s="103"/>
      <c r="F31" s="103"/>
      <c r="G31" s="103" t="e">
        <f>ROUNDUP((20000*G24)/G15,0)</f>
        <v>#VALUE!</v>
      </c>
      <c r="H31" s="103"/>
      <c r="I31" s="103" t="e">
        <f>D31+G31</f>
        <v>#VALUE!</v>
      </c>
      <c r="J31" s="103"/>
      <c r="K31" s="104"/>
    </row>
    <row r="32" spans="1:18" ht="20" customHeight="1" thickTop="1" x14ac:dyDescent="0.35">
      <c r="A32" s="105" t="s">
        <v>27</v>
      </c>
      <c r="B32" s="106"/>
      <c r="C32" s="106"/>
      <c r="D32" s="106"/>
      <c r="E32" s="106"/>
      <c r="F32" s="106"/>
      <c r="G32" s="106"/>
      <c r="H32" s="106"/>
      <c r="I32" s="106"/>
      <c r="J32" s="106"/>
      <c r="K32" s="107"/>
    </row>
    <row r="33" spans="1:13" ht="38" customHeight="1" x14ac:dyDescent="0.35">
      <c r="A33" s="108" t="s">
        <v>28</v>
      </c>
      <c r="B33" s="109"/>
      <c r="C33" s="109"/>
      <c r="D33" s="109"/>
      <c r="E33" s="109"/>
      <c r="F33" s="109"/>
      <c r="G33" s="109"/>
      <c r="H33" s="109"/>
      <c r="I33" s="109"/>
      <c r="J33" s="109"/>
      <c r="K33" s="110"/>
      <c r="L33" s="111"/>
    </row>
    <row r="34" spans="1:13" ht="20" customHeight="1" x14ac:dyDescent="0.35">
      <c r="A34" s="108" t="s">
        <v>29</v>
      </c>
      <c r="B34" s="109"/>
      <c r="C34" s="109"/>
      <c r="D34" s="109"/>
      <c r="E34" s="109"/>
      <c r="F34" s="109"/>
      <c r="G34" s="109"/>
      <c r="H34" s="109"/>
      <c r="I34" s="109"/>
      <c r="J34" s="109"/>
      <c r="K34" s="110"/>
    </row>
    <row r="35" spans="1:13" ht="18" customHeight="1" x14ac:dyDescent="0.35">
      <c r="A35" s="112"/>
      <c r="B35" s="113"/>
      <c r="C35" s="113"/>
      <c r="D35" s="113"/>
      <c r="E35" s="113"/>
      <c r="F35" s="113"/>
      <c r="G35" s="113"/>
      <c r="H35" s="113"/>
      <c r="I35" s="113"/>
      <c r="J35" s="113"/>
      <c r="K35" s="114"/>
    </row>
    <row r="36" spans="1:13" ht="18" customHeight="1" x14ac:dyDescent="0.35">
      <c r="A36" s="115"/>
      <c r="B36" s="115"/>
      <c r="C36" s="115"/>
      <c r="D36" s="115"/>
      <c r="E36" s="115"/>
      <c r="F36" s="115"/>
      <c r="G36" s="115"/>
      <c r="H36" s="115"/>
      <c r="I36" s="115"/>
      <c r="J36" s="115"/>
      <c r="K36" s="115"/>
    </row>
    <row r="37" spans="1:13" ht="18" customHeight="1" x14ac:dyDescent="0.35">
      <c r="D37" s="116"/>
      <c r="E37" s="116"/>
      <c r="G37" s="116"/>
    </row>
    <row r="38" spans="1:13" ht="18" customHeight="1" x14ac:dyDescent="0.35">
      <c r="A38" s="117" t="s">
        <v>30</v>
      </c>
      <c r="B38" s="117"/>
      <c r="C38" s="117"/>
      <c r="D38" s="117"/>
      <c r="E38" s="117"/>
      <c r="F38" s="117"/>
      <c r="G38" s="117"/>
      <c r="H38" s="117"/>
      <c r="I38" s="117"/>
      <c r="J38" s="117"/>
      <c r="K38" s="117"/>
    </row>
    <row r="39" spans="1:13" ht="18" customHeight="1" x14ac:dyDescent="0.35">
      <c r="A39" s="118" t="s">
        <v>89</v>
      </c>
      <c r="B39" s="118"/>
      <c r="C39" s="118"/>
      <c r="D39" s="119"/>
      <c r="E39" s="119"/>
      <c r="F39" s="119"/>
      <c r="G39" s="120"/>
      <c r="H39" s="120"/>
      <c r="I39" s="120"/>
      <c r="J39" s="120"/>
    </row>
    <row r="40" spans="1:13" ht="18" customHeight="1" x14ac:dyDescent="0.35">
      <c r="A40" s="121" t="s">
        <v>31</v>
      </c>
      <c r="B40" s="122" t="s">
        <v>32</v>
      </c>
      <c r="C40" s="122"/>
      <c r="D40" s="123"/>
      <c r="E40" s="123"/>
      <c r="F40" s="124"/>
      <c r="G40" s="125"/>
      <c r="H40" s="126"/>
      <c r="I40" s="127"/>
      <c r="J40" s="127"/>
    </row>
    <row r="41" spans="1:13" ht="18" customHeight="1" x14ac:dyDescent="0.35">
      <c r="A41" s="128"/>
      <c r="B41" s="129" t="s">
        <v>90</v>
      </c>
      <c r="C41" s="129"/>
      <c r="D41" s="161"/>
      <c r="E41" s="161"/>
      <c r="F41" s="161"/>
      <c r="G41" s="130"/>
    </row>
    <row r="42" spans="1:13" ht="18" customHeight="1" x14ac:dyDescent="0.35">
      <c r="A42" s="128"/>
      <c r="B42" s="131" t="s">
        <v>33</v>
      </c>
      <c r="C42" s="131"/>
      <c r="D42" s="132">
        <f>20000*D40</f>
        <v>0</v>
      </c>
      <c r="E42" s="132"/>
      <c r="F42" s="132"/>
      <c r="G42" s="130"/>
    </row>
    <row r="43" spans="1:13" ht="18" customHeight="1" x14ac:dyDescent="0.35">
      <c r="A43" s="128"/>
      <c r="B43" s="131" t="s">
        <v>34</v>
      </c>
      <c r="C43" s="131"/>
      <c r="D43" s="133" t="e">
        <f>D42/(20000*D24)</f>
        <v>#VALUE!</v>
      </c>
      <c r="E43" s="133"/>
      <c r="F43" s="133"/>
      <c r="G43" s="130"/>
      <c r="H43" s="54"/>
      <c r="I43" s="54"/>
      <c r="J43" s="54"/>
      <c r="K43" s="54"/>
      <c r="L43" s="54"/>
      <c r="M43" s="54"/>
    </row>
    <row r="44" spans="1:13" ht="18" customHeight="1" x14ac:dyDescent="0.35">
      <c r="A44" s="128"/>
      <c r="B44" s="131" t="s">
        <v>35</v>
      </c>
      <c r="C44" s="131"/>
      <c r="D44" s="132" t="e">
        <f>(D42/365)/D31</f>
        <v>#VALUE!</v>
      </c>
      <c r="E44" s="132"/>
      <c r="F44" s="132"/>
      <c r="G44" s="130"/>
      <c r="H44" s="54"/>
      <c r="I44" s="54"/>
      <c r="J44" s="54"/>
      <c r="K44" s="54"/>
      <c r="L44" s="54"/>
      <c r="M44" s="54"/>
    </row>
    <row r="45" spans="1:13" ht="54" customHeight="1" x14ac:dyDescent="0.35">
      <c r="A45" s="134"/>
      <c r="B45" s="135" t="s">
        <v>56</v>
      </c>
      <c r="C45" s="135"/>
      <c r="D45" s="162"/>
      <c r="E45" s="162"/>
      <c r="F45" s="162"/>
      <c r="G45" s="130"/>
      <c r="H45" s="54"/>
      <c r="I45" s="54"/>
      <c r="J45" s="54"/>
      <c r="K45" s="54"/>
      <c r="L45" s="54"/>
      <c r="M45" s="54"/>
    </row>
    <row r="46" spans="1:13" ht="36" customHeight="1" x14ac:dyDescent="0.35">
      <c r="A46" s="136" t="s">
        <v>36</v>
      </c>
      <c r="B46" s="64" t="s">
        <v>37</v>
      </c>
      <c r="C46" s="64"/>
      <c r="D46" s="163"/>
      <c r="E46" s="163"/>
      <c r="F46" s="164"/>
    </row>
  </sheetData>
  <mergeCells count="73">
    <mergeCell ref="B46:C46"/>
    <mergeCell ref="D46:F46"/>
    <mergeCell ref="B43:C43"/>
    <mergeCell ref="D43:F43"/>
    <mergeCell ref="B44:C44"/>
    <mergeCell ref="D44:F44"/>
    <mergeCell ref="B45:C45"/>
    <mergeCell ref="D45:F45"/>
    <mergeCell ref="A34:K34"/>
    <mergeCell ref="A38:K38"/>
    <mergeCell ref="A40:A45"/>
    <mergeCell ref="B40:C40"/>
    <mergeCell ref="D40:F40"/>
    <mergeCell ref="G40:H40"/>
    <mergeCell ref="B41:C41"/>
    <mergeCell ref="D41:F41"/>
    <mergeCell ref="B42:C42"/>
    <mergeCell ref="D42:F42"/>
    <mergeCell ref="A31:C31"/>
    <mergeCell ref="D31:F31"/>
    <mergeCell ref="G31:H31"/>
    <mergeCell ref="I31:K31"/>
    <mergeCell ref="A32:K32"/>
    <mergeCell ref="A33:K33"/>
    <mergeCell ref="A27:K27"/>
    <mergeCell ref="A28:K28"/>
    <mergeCell ref="D29:F29"/>
    <mergeCell ref="G29:H29"/>
    <mergeCell ref="I29:K29"/>
    <mergeCell ref="A30:C30"/>
    <mergeCell ref="D30:F30"/>
    <mergeCell ref="G30:H30"/>
    <mergeCell ref="I30:K30"/>
    <mergeCell ref="A23:C24"/>
    <mergeCell ref="D23:F23"/>
    <mergeCell ref="G23:H23"/>
    <mergeCell ref="I23:K23"/>
    <mergeCell ref="D24:F24"/>
    <mergeCell ref="G24:H24"/>
    <mergeCell ref="I24:K24"/>
    <mergeCell ref="A20:C20"/>
    <mergeCell ref="D20:F20"/>
    <mergeCell ref="G20:H20"/>
    <mergeCell ref="A21:C21"/>
    <mergeCell ref="A22:C22"/>
    <mergeCell ref="D22:F22"/>
    <mergeCell ref="A17:C17"/>
    <mergeCell ref="A18:K18"/>
    <mergeCell ref="A19:C19"/>
    <mergeCell ref="D19:F19"/>
    <mergeCell ref="G19:H19"/>
    <mergeCell ref="I19:K19"/>
    <mergeCell ref="A14:C14"/>
    <mergeCell ref="D14:F14"/>
    <mergeCell ref="G14:H14"/>
    <mergeCell ref="A15:C15"/>
    <mergeCell ref="E15:F15"/>
    <mergeCell ref="A16:C16"/>
    <mergeCell ref="E16:F16"/>
    <mergeCell ref="A12:C12"/>
    <mergeCell ref="D12:F12"/>
    <mergeCell ref="G12:H12"/>
    <mergeCell ref="I12:K12"/>
    <mergeCell ref="A13:C13"/>
    <mergeCell ref="D13:F13"/>
    <mergeCell ref="G13:H13"/>
    <mergeCell ref="I13:K13"/>
    <mergeCell ref="A9:K9"/>
    <mergeCell ref="A10:C10"/>
    <mergeCell ref="D10:F11"/>
    <mergeCell ref="G10:H11"/>
    <mergeCell ref="I10:K11"/>
    <mergeCell ref="A11:C11"/>
  </mergeCells>
  <conditionalFormatting sqref="I13:K13">
    <cfRule type="cellIs" dxfId="2" priority="1" operator="between">
      <formula>1</formula>
      <formula>1</formula>
    </cfRule>
  </conditionalFormatting>
  <pageMargins left="0.7" right="0.7" top="0.75" bottom="0.75" header="0.3" footer="0.3"/>
  <pageSetup scale="5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2868C-002E-4E50-8D09-62B4FA94C20C}">
  <sheetPr>
    <pageSetUpPr autoPageBreaks="0" fitToPage="1"/>
  </sheetPr>
  <dimension ref="A1:R46"/>
  <sheetViews>
    <sheetView zoomScale="85" zoomScaleNormal="85" workbookViewId="0"/>
  </sheetViews>
  <sheetFormatPr defaultColWidth="8.453125" defaultRowHeight="18" x14ac:dyDescent="0.35"/>
  <cols>
    <col min="1" max="2" width="17.6328125" style="38" customWidth="1"/>
    <col min="3" max="3" width="40.6328125" style="38" customWidth="1"/>
    <col min="4" max="4" width="12.6328125" style="11" customWidth="1"/>
    <col min="5" max="5" width="2.6328125" style="11" customWidth="1"/>
    <col min="6" max="6" width="12.6328125" style="11" customWidth="1"/>
    <col min="7" max="8" width="13.6328125" style="11" customWidth="1"/>
    <col min="9" max="9" width="12.6328125" style="11" customWidth="1"/>
    <col min="10" max="10" width="2.6328125" style="11" customWidth="1"/>
    <col min="11" max="11" width="12.6328125" style="11" customWidth="1"/>
    <col min="12" max="13" width="10" style="11" customWidth="1"/>
    <col min="14" max="14" width="9.453125" style="11" customWidth="1"/>
    <col min="15" max="15" width="8.453125" style="11"/>
    <col min="16" max="16" width="6.453125" style="11" customWidth="1"/>
    <col min="17" max="16384" width="8.453125" style="11"/>
  </cols>
  <sheetData>
    <row r="1" spans="1:15" ht="21" customHeight="1" x14ac:dyDescent="0.35">
      <c r="A1" s="10" t="s">
        <v>93</v>
      </c>
      <c r="B1" s="10"/>
      <c r="C1" s="10"/>
    </row>
    <row r="2" spans="1:15" ht="18" customHeight="1" x14ac:dyDescent="0.35">
      <c r="A2" s="12" t="str">
        <f>'Scenario planning'!A2</f>
        <v>v. 18 Sep 2024</v>
      </c>
      <c r="B2" s="12"/>
      <c r="C2" s="12"/>
    </row>
    <row r="3" spans="1:15" ht="18" customHeight="1" x14ac:dyDescent="0.35">
      <c r="A3" s="12" t="s">
        <v>38</v>
      </c>
      <c r="B3" s="12"/>
      <c r="C3" s="12"/>
    </row>
    <row r="4" spans="1:15" ht="18" customHeight="1" x14ac:dyDescent="0.35">
      <c r="A4" s="12"/>
      <c r="B4" s="12"/>
      <c r="C4" s="12"/>
    </row>
    <row r="5" spans="1:15" s="37" customFormat="1" ht="18" customHeight="1" x14ac:dyDescent="0.35">
      <c r="A5" s="34" t="s">
        <v>57</v>
      </c>
      <c r="B5" s="34"/>
      <c r="C5" s="35" cm="1">
        <f t="array" ref="C5:D5">'Scenario planning'!D6:E6</f>
        <v>0</v>
      </c>
      <c r="D5" s="36">
        <v>0</v>
      </c>
    </row>
    <row r="6" spans="1:15" ht="18" customHeight="1" x14ac:dyDescent="0.35">
      <c r="A6" s="12"/>
      <c r="B6" s="12"/>
      <c r="C6" s="12"/>
    </row>
    <row r="7" spans="1:15" ht="21" customHeight="1" x14ac:dyDescent="0.35">
      <c r="A7" s="170" t="s">
        <v>39</v>
      </c>
      <c r="B7" s="170"/>
      <c r="C7" s="170"/>
      <c r="D7" s="171"/>
      <c r="E7" s="171"/>
      <c r="F7" s="171"/>
      <c r="G7" s="171"/>
      <c r="H7" s="171"/>
      <c r="I7" s="171"/>
      <c r="J7" s="171"/>
      <c r="K7" s="171"/>
    </row>
    <row r="8" spans="1:15" ht="18" customHeight="1" x14ac:dyDescent="0.35"/>
    <row r="9" spans="1:15" ht="18" customHeight="1" x14ac:dyDescent="0.35">
      <c r="A9" s="39" t="s">
        <v>9</v>
      </c>
      <c r="B9" s="40"/>
      <c r="C9" s="40"/>
      <c r="D9" s="40"/>
      <c r="E9" s="40"/>
      <c r="F9" s="40"/>
      <c r="G9" s="40"/>
      <c r="H9" s="40"/>
      <c r="I9" s="40"/>
      <c r="J9" s="40"/>
      <c r="K9" s="41"/>
    </row>
    <row r="10" spans="1:15" ht="57.65" customHeight="1" x14ac:dyDescent="0.35">
      <c r="A10" s="42" t="s">
        <v>10</v>
      </c>
      <c r="B10" s="43"/>
      <c r="C10" s="43"/>
      <c r="D10" s="44" t="s">
        <v>86</v>
      </c>
      <c r="E10" s="44"/>
      <c r="F10" s="44"/>
      <c r="G10" s="45" t="s">
        <v>87</v>
      </c>
      <c r="H10" s="45"/>
      <c r="I10" s="46" t="s">
        <v>11</v>
      </c>
      <c r="J10" s="46"/>
      <c r="K10" s="47"/>
    </row>
    <row r="11" spans="1:15" ht="18" customHeight="1" x14ac:dyDescent="0.55000000000000004">
      <c r="A11" s="48" t="s">
        <v>12</v>
      </c>
      <c r="B11" s="49"/>
      <c r="C11" s="49"/>
      <c r="D11" s="50"/>
      <c r="E11" s="50"/>
      <c r="F11" s="50"/>
      <c r="G11" s="51"/>
      <c r="H11" s="51"/>
      <c r="I11" s="52"/>
      <c r="J11" s="52"/>
      <c r="K11" s="53"/>
      <c r="L11" s="54"/>
      <c r="M11" s="54"/>
      <c r="N11" s="54"/>
      <c r="O11" s="54"/>
    </row>
    <row r="12" spans="1:15" ht="18" customHeight="1" x14ac:dyDescent="0.35">
      <c r="A12" s="55" t="s">
        <v>13</v>
      </c>
      <c r="B12" s="56"/>
      <c r="C12" s="56"/>
      <c r="D12" s="152"/>
      <c r="E12" s="152"/>
      <c r="F12" s="152"/>
      <c r="G12" s="152"/>
      <c r="H12" s="152"/>
      <c r="I12" s="57">
        <f>'Scenario planning'!D9</f>
        <v>0</v>
      </c>
      <c r="J12" s="57"/>
      <c r="K12" s="58"/>
      <c r="L12" s="54"/>
      <c r="M12" s="54"/>
      <c r="N12" s="54"/>
      <c r="O12" s="54"/>
    </row>
    <row r="13" spans="1:15" ht="18" customHeight="1" x14ac:dyDescent="0.35">
      <c r="A13" s="55" t="s">
        <v>14</v>
      </c>
      <c r="B13" s="56"/>
      <c r="C13" s="56"/>
      <c r="D13" s="59">
        <f>'Scenario planning'!D14</f>
        <v>0</v>
      </c>
      <c r="E13" s="59"/>
      <c r="F13" s="59"/>
      <c r="G13" s="59">
        <f>'Scenario planning'!D15</f>
        <v>0</v>
      </c>
      <c r="H13" s="59"/>
      <c r="I13" s="60">
        <f>D13+G13</f>
        <v>0</v>
      </c>
      <c r="J13" s="60"/>
      <c r="K13" s="61"/>
      <c r="L13" s="62" t="str">
        <f>IF(I13=1,"","For the purposes of scenario planning, 100% of births should be in hospitals or non-hospitals with &gt;600 births/year.")</f>
        <v>For the purposes of scenario planning, 100% of births should be in hospitals or non-hospitals with &gt;600 births/year.</v>
      </c>
      <c r="M13" s="54"/>
      <c r="N13" s="54"/>
      <c r="O13" s="54"/>
    </row>
    <row r="14" spans="1:15" ht="18" customHeight="1" x14ac:dyDescent="0.35">
      <c r="A14" s="63" t="s">
        <v>15</v>
      </c>
      <c r="B14" s="64"/>
      <c r="C14" s="64"/>
      <c r="D14" s="57">
        <f>'Scenario planning'!D23</f>
        <v>0</v>
      </c>
      <c r="E14" s="57"/>
      <c r="F14" s="57"/>
      <c r="G14" s="57">
        <f>'Scenario planning'!D24</f>
        <v>0</v>
      </c>
      <c r="H14" s="57"/>
      <c r="I14" s="153"/>
      <c r="J14" s="153"/>
      <c r="K14" s="154"/>
      <c r="L14" s="54"/>
      <c r="M14" s="54"/>
      <c r="N14" s="54"/>
      <c r="O14" s="54"/>
    </row>
    <row r="15" spans="1:15" ht="18" customHeight="1" x14ac:dyDescent="0.35">
      <c r="A15" s="66" t="s">
        <v>16</v>
      </c>
      <c r="B15" s="67"/>
      <c r="C15" s="67"/>
      <c r="D15" s="141" t="str">
        <f>IF(D14=2,1000,IF(D14=3,2000,IF(D14=4,3000,IF(D14=5,4000,IF(D14=6,5000,IF(D14=7,6000,IF(D14=8,7000,IF(D14=0,"MISSING","Not included in FIGO recommendations"))))))))</f>
        <v>MISSING</v>
      </c>
      <c r="E15" s="142" t="s">
        <v>17</v>
      </c>
      <c r="F15" s="142"/>
      <c r="G15" s="141" t="str">
        <f>IF(G14=2,1000,IF(G14=3,2000,IF(G14=4,3000,IF(D14=0,"MISSING","Not included in FIGO recommendations"))))</f>
        <v>MISSING</v>
      </c>
      <c r="H15" s="143" t="s">
        <v>17</v>
      </c>
      <c r="I15" s="155"/>
      <c r="J15" s="155"/>
      <c r="K15" s="156"/>
      <c r="L15" s="54"/>
      <c r="M15" s="54"/>
      <c r="N15" s="54"/>
      <c r="O15" s="54"/>
    </row>
    <row r="16" spans="1:15" ht="34" customHeight="1" x14ac:dyDescent="0.35">
      <c r="A16" s="150" t="s">
        <v>42</v>
      </c>
      <c r="B16" s="151"/>
      <c r="C16" s="151"/>
      <c r="D16" s="144" t="e">
        <f>D15/365</f>
        <v>#VALUE!</v>
      </c>
      <c r="E16" s="145" t="s">
        <v>19</v>
      </c>
      <c r="F16" s="145"/>
      <c r="G16" s="144" t="e">
        <f>G15/365</f>
        <v>#VALUE!</v>
      </c>
      <c r="H16" s="146" t="s">
        <v>19</v>
      </c>
      <c r="I16" s="157"/>
      <c r="J16" s="157"/>
      <c r="K16" s="158"/>
    </row>
    <row r="17" spans="1:18" ht="35" customHeight="1" x14ac:dyDescent="0.35">
      <c r="A17" s="55" t="s">
        <v>91</v>
      </c>
      <c r="B17" s="56"/>
      <c r="C17" s="56"/>
      <c r="D17" s="159"/>
      <c r="E17" s="159"/>
      <c r="F17" s="160"/>
      <c r="G17" s="159"/>
      <c r="H17" s="160"/>
      <c r="I17" s="147">
        <f>20*(I12/10000)</f>
        <v>0</v>
      </c>
      <c r="J17" s="148" t="s">
        <v>22</v>
      </c>
      <c r="K17" s="149">
        <f>28*(I12/10000)</f>
        <v>0</v>
      </c>
    </row>
    <row r="18" spans="1:18" ht="18" hidden="1" customHeight="1" x14ac:dyDescent="0.35">
      <c r="A18" s="69" t="s">
        <v>20</v>
      </c>
      <c r="B18" s="70"/>
      <c r="C18" s="70"/>
      <c r="D18" s="70"/>
      <c r="E18" s="70"/>
      <c r="F18" s="70"/>
      <c r="G18" s="70"/>
      <c r="H18" s="70"/>
      <c r="I18" s="70"/>
      <c r="J18" s="70"/>
      <c r="K18" s="71"/>
      <c r="L18" s="62"/>
    </row>
    <row r="19" spans="1:18" ht="18" hidden="1" customHeight="1" x14ac:dyDescent="0.35">
      <c r="A19" s="63" t="s">
        <v>52</v>
      </c>
      <c r="B19" s="64"/>
      <c r="C19" s="64"/>
      <c r="D19" s="72">
        <f>I12*D13</f>
        <v>0</v>
      </c>
      <c r="E19" s="72"/>
      <c r="F19" s="72"/>
      <c r="G19" s="72">
        <f>I12*G13</f>
        <v>0</v>
      </c>
      <c r="H19" s="72"/>
      <c r="I19" s="72">
        <f>D19+G19</f>
        <v>0</v>
      </c>
      <c r="J19" s="72"/>
      <c r="K19" s="73"/>
      <c r="L19" s="62"/>
    </row>
    <row r="20" spans="1:18" ht="18" hidden="1" customHeight="1" x14ac:dyDescent="0.35">
      <c r="A20" s="63" t="s">
        <v>21</v>
      </c>
      <c r="B20" s="64"/>
      <c r="C20" s="64"/>
      <c r="D20" s="72" t="e">
        <f>ROUNDUP(D19/D15,0)</f>
        <v>#VALUE!</v>
      </c>
      <c r="E20" s="72"/>
      <c r="F20" s="72"/>
      <c r="G20" s="72" t="e">
        <f>ROUNDUP(G19/G15,0)</f>
        <v>#VALUE!</v>
      </c>
      <c r="H20" s="72"/>
      <c r="I20" s="74"/>
      <c r="J20" s="74"/>
      <c r="K20" s="65"/>
      <c r="L20" s="62"/>
    </row>
    <row r="21" spans="1:18" ht="35" hidden="1" customHeight="1" x14ac:dyDescent="0.35">
      <c r="A21" s="190" t="s">
        <v>113</v>
      </c>
      <c r="B21" s="64"/>
      <c r="C21" s="64"/>
      <c r="D21" s="188">
        <f>ROUNDUP(I17/24,0)</f>
        <v>0</v>
      </c>
      <c r="E21" s="148" t="s">
        <v>22</v>
      </c>
      <c r="F21" s="189">
        <f>ROUNDUP(K17/12,0)</f>
        <v>0</v>
      </c>
      <c r="G21" s="75"/>
      <c r="H21" s="74"/>
      <c r="I21" s="74"/>
      <c r="J21" s="74"/>
      <c r="K21" s="65"/>
      <c r="L21" s="62"/>
    </row>
    <row r="22" spans="1:18" ht="18" hidden="1" customHeight="1" x14ac:dyDescent="0.35">
      <c r="A22" s="63" t="s">
        <v>58</v>
      </c>
      <c r="B22" s="64"/>
      <c r="C22" s="64"/>
      <c r="D22" s="72" t="e">
        <f>MAX(D20,D21)</f>
        <v>#VALUE!</v>
      </c>
      <c r="E22" s="72"/>
      <c r="F22" s="72"/>
      <c r="G22" s="75"/>
      <c r="H22" s="74"/>
      <c r="I22" s="74"/>
      <c r="J22" s="74"/>
      <c r="K22" s="65"/>
      <c r="L22" s="62"/>
    </row>
    <row r="23" spans="1:18" ht="18" hidden="1" customHeight="1" x14ac:dyDescent="0.35">
      <c r="A23" s="76" t="s">
        <v>88</v>
      </c>
      <c r="B23" s="77"/>
      <c r="C23" s="77"/>
      <c r="D23" s="78" t="e">
        <f>IF(D22=D20,D19,(D21*D15))</f>
        <v>#VALUE!</v>
      </c>
      <c r="E23" s="78"/>
      <c r="F23" s="78"/>
      <c r="G23" s="78" t="e">
        <f>IF(D22=D20,G19,(I12-D23))</f>
        <v>#VALUE!</v>
      </c>
      <c r="H23" s="78"/>
      <c r="I23" s="78" t="e">
        <f>D23+G23</f>
        <v>#VALUE!</v>
      </c>
      <c r="J23" s="79"/>
      <c r="K23" s="80"/>
      <c r="L23" s="31"/>
      <c r="M23" s="31"/>
      <c r="N23" s="31"/>
      <c r="O23" s="31"/>
      <c r="P23" s="31"/>
      <c r="Q23" s="31"/>
      <c r="R23" s="31"/>
    </row>
    <row r="24" spans="1:18" ht="51" hidden="1" customHeight="1" x14ac:dyDescent="0.35">
      <c r="A24" s="81"/>
      <c r="B24" s="82"/>
      <c r="C24" s="82"/>
      <c r="D24" s="83" t="e">
        <f>D23/I23</f>
        <v>#VALUE!</v>
      </c>
      <c r="E24" s="83"/>
      <c r="F24" s="83"/>
      <c r="G24" s="83" t="e">
        <f>G23/I23</f>
        <v>#VALUE!</v>
      </c>
      <c r="H24" s="83"/>
      <c r="I24" s="83" t="e">
        <f>D24+G24</f>
        <v>#VALUE!</v>
      </c>
      <c r="J24" s="83"/>
      <c r="K24" s="84"/>
      <c r="L24" s="31"/>
      <c r="M24" s="31"/>
      <c r="N24" s="31"/>
      <c r="O24" s="31"/>
      <c r="P24" s="31"/>
      <c r="Q24" s="31"/>
      <c r="R24" s="31"/>
    </row>
    <row r="25" spans="1:18" ht="18" customHeight="1" x14ac:dyDescent="0.35">
      <c r="A25" s="85"/>
      <c r="B25" s="85"/>
      <c r="C25" s="85"/>
      <c r="D25" s="86"/>
      <c r="E25" s="86"/>
      <c r="G25" s="86"/>
      <c r="L25" s="31"/>
      <c r="M25" s="31"/>
      <c r="N25" s="31"/>
      <c r="O25" s="31"/>
      <c r="P25" s="31"/>
      <c r="Q25" s="31"/>
    </row>
    <row r="26" spans="1:18" ht="18" customHeight="1" x14ac:dyDescent="0.35">
      <c r="D26" s="87"/>
      <c r="E26" s="87"/>
      <c r="G26" s="87"/>
      <c r="L26" s="31"/>
      <c r="M26" s="31"/>
      <c r="N26" s="31"/>
      <c r="O26" s="31"/>
      <c r="P26" s="31"/>
      <c r="Q26" s="31"/>
    </row>
    <row r="27" spans="1:18" ht="18" customHeight="1" x14ac:dyDescent="0.35">
      <c r="A27" s="39" t="s">
        <v>23</v>
      </c>
      <c r="B27" s="40"/>
      <c r="C27" s="40"/>
      <c r="D27" s="40"/>
      <c r="E27" s="40"/>
      <c r="F27" s="40"/>
      <c r="G27" s="40"/>
      <c r="H27" s="40"/>
      <c r="I27" s="40"/>
      <c r="J27" s="40"/>
      <c r="K27" s="41"/>
      <c r="L27" s="88"/>
    </row>
    <row r="28" spans="1:18" ht="18" customHeight="1" x14ac:dyDescent="0.35">
      <c r="A28" s="89" t="s">
        <v>53</v>
      </c>
      <c r="B28" s="90"/>
      <c r="C28" s="90"/>
      <c r="D28" s="90"/>
      <c r="E28" s="90"/>
      <c r="F28" s="90"/>
      <c r="G28" s="90"/>
      <c r="H28" s="90"/>
      <c r="I28" s="90"/>
      <c r="J28" s="90"/>
      <c r="K28" s="91"/>
    </row>
    <row r="29" spans="1:18" ht="34.5" customHeight="1" thickBot="1" x14ac:dyDescent="0.4">
      <c r="A29" s="92"/>
      <c r="B29" s="32"/>
      <c r="C29" s="32"/>
      <c r="D29" s="93" t="s">
        <v>24</v>
      </c>
      <c r="E29" s="93"/>
      <c r="F29" s="93"/>
      <c r="G29" s="93" t="s">
        <v>25</v>
      </c>
      <c r="H29" s="93"/>
      <c r="I29" s="94" t="s">
        <v>26</v>
      </c>
      <c r="J29" s="94"/>
      <c r="K29" s="95"/>
    </row>
    <row r="30" spans="1:18" ht="20" customHeight="1" thickTop="1" x14ac:dyDescent="0.35">
      <c r="A30" s="96" t="s">
        <v>54</v>
      </c>
      <c r="B30" s="97"/>
      <c r="C30" s="97"/>
      <c r="D30" s="98" t="e">
        <f>ROUNDUP(D23/D15,0)</f>
        <v>#VALUE!</v>
      </c>
      <c r="E30" s="98"/>
      <c r="F30" s="98"/>
      <c r="G30" s="98" t="e">
        <f>ROUNDUP(G23/G15,0)</f>
        <v>#VALUE!</v>
      </c>
      <c r="H30" s="98"/>
      <c r="I30" s="99" t="e">
        <f>D30+G30</f>
        <v>#VALUE!</v>
      </c>
      <c r="J30" s="99"/>
      <c r="K30" s="100"/>
    </row>
    <row r="31" spans="1:18" ht="20" customHeight="1" thickBot="1" x14ac:dyDescent="0.4">
      <c r="A31" s="101" t="s">
        <v>55</v>
      </c>
      <c r="B31" s="102"/>
      <c r="C31" s="102"/>
      <c r="D31" s="103" t="e">
        <f>ROUNDUP((20000*D24)/D15,0)</f>
        <v>#VALUE!</v>
      </c>
      <c r="E31" s="103"/>
      <c r="F31" s="103"/>
      <c r="G31" s="103" t="e">
        <f>ROUNDUP((20000*G24)/G15,0)</f>
        <v>#VALUE!</v>
      </c>
      <c r="H31" s="103"/>
      <c r="I31" s="103" t="e">
        <f>D31+G31</f>
        <v>#VALUE!</v>
      </c>
      <c r="J31" s="103"/>
      <c r="K31" s="104"/>
    </row>
    <row r="32" spans="1:18" ht="20" customHeight="1" thickTop="1" x14ac:dyDescent="0.35">
      <c r="A32" s="105" t="s">
        <v>27</v>
      </c>
      <c r="B32" s="106"/>
      <c r="C32" s="106"/>
      <c r="D32" s="106"/>
      <c r="E32" s="106"/>
      <c r="F32" s="106"/>
      <c r="G32" s="106"/>
      <c r="H32" s="106"/>
      <c r="I32" s="106"/>
      <c r="J32" s="106"/>
      <c r="K32" s="107"/>
    </row>
    <row r="33" spans="1:13" ht="38" customHeight="1" x14ac:dyDescent="0.35">
      <c r="A33" s="108" t="s">
        <v>28</v>
      </c>
      <c r="B33" s="109"/>
      <c r="C33" s="109"/>
      <c r="D33" s="109"/>
      <c r="E33" s="109"/>
      <c r="F33" s="109"/>
      <c r="G33" s="109"/>
      <c r="H33" s="109"/>
      <c r="I33" s="109"/>
      <c r="J33" s="109"/>
      <c r="K33" s="110"/>
      <c r="L33" s="111"/>
    </row>
    <row r="34" spans="1:13" ht="20" customHeight="1" x14ac:dyDescent="0.35">
      <c r="A34" s="108" t="s">
        <v>29</v>
      </c>
      <c r="B34" s="109"/>
      <c r="C34" s="109"/>
      <c r="D34" s="109"/>
      <c r="E34" s="109"/>
      <c r="F34" s="109"/>
      <c r="G34" s="109"/>
      <c r="H34" s="109"/>
      <c r="I34" s="109"/>
      <c r="J34" s="109"/>
      <c r="K34" s="110"/>
    </row>
    <row r="35" spans="1:13" ht="18" customHeight="1" x14ac:dyDescent="0.35">
      <c r="A35" s="112"/>
      <c r="B35" s="113"/>
      <c r="C35" s="113"/>
      <c r="D35" s="113"/>
      <c r="E35" s="113"/>
      <c r="F35" s="113"/>
      <c r="G35" s="113"/>
      <c r="H35" s="113"/>
      <c r="I35" s="113"/>
      <c r="J35" s="113"/>
      <c r="K35" s="114"/>
    </row>
    <row r="36" spans="1:13" ht="18" customHeight="1" x14ac:dyDescent="0.35">
      <c r="A36" s="115"/>
      <c r="B36" s="115"/>
      <c r="C36" s="115"/>
      <c r="D36" s="115"/>
      <c r="E36" s="115"/>
      <c r="F36" s="115"/>
      <c r="G36" s="115"/>
      <c r="H36" s="115"/>
      <c r="I36" s="115"/>
      <c r="J36" s="115"/>
      <c r="K36" s="115"/>
    </row>
    <row r="37" spans="1:13" ht="18" customHeight="1" x14ac:dyDescent="0.35">
      <c r="D37" s="116"/>
      <c r="E37" s="116"/>
      <c r="G37" s="116"/>
    </row>
    <row r="38" spans="1:13" ht="18" customHeight="1" x14ac:dyDescent="0.35">
      <c r="A38" s="117" t="s">
        <v>30</v>
      </c>
      <c r="B38" s="117"/>
      <c r="C38" s="117"/>
      <c r="D38" s="117"/>
      <c r="E38" s="117"/>
      <c r="F38" s="117"/>
      <c r="G38" s="117"/>
      <c r="H38" s="117"/>
      <c r="I38" s="117"/>
      <c r="J38" s="117"/>
      <c r="K38" s="117"/>
    </row>
    <row r="39" spans="1:13" ht="18" customHeight="1" x14ac:dyDescent="0.35">
      <c r="A39" s="118" t="s">
        <v>89</v>
      </c>
      <c r="B39" s="118"/>
      <c r="C39" s="118"/>
      <c r="D39" s="119"/>
      <c r="E39" s="119"/>
      <c r="F39" s="119"/>
      <c r="G39" s="120"/>
      <c r="H39" s="120"/>
      <c r="I39" s="120"/>
      <c r="J39" s="120"/>
    </row>
    <row r="40" spans="1:13" ht="18" customHeight="1" x14ac:dyDescent="0.35">
      <c r="A40" s="121" t="s">
        <v>31</v>
      </c>
      <c r="B40" s="122" t="s">
        <v>32</v>
      </c>
      <c r="C40" s="122"/>
      <c r="D40" s="123"/>
      <c r="E40" s="123"/>
      <c r="F40" s="124"/>
      <c r="G40" s="125"/>
      <c r="H40" s="126"/>
      <c r="I40" s="127"/>
      <c r="J40" s="127"/>
    </row>
    <row r="41" spans="1:13" ht="18" customHeight="1" x14ac:dyDescent="0.35">
      <c r="A41" s="128"/>
      <c r="B41" s="129" t="s">
        <v>90</v>
      </c>
      <c r="C41" s="129"/>
      <c r="D41" s="161"/>
      <c r="E41" s="161"/>
      <c r="F41" s="161"/>
      <c r="G41" s="130"/>
    </row>
    <row r="42" spans="1:13" ht="18" customHeight="1" x14ac:dyDescent="0.35">
      <c r="A42" s="128"/>
      <c r="B42" s="131" t="s">
        <v>33</v>
      </c>
      <c r="C42" s="131"/>
      <c r="D42" s="132">
        <f>20000*D40</f>
        <v>0</v>
      </c>
      <c r="E42" s="132"/>
      <c r="F42" s="132"/>
      <c r="G42" s="130"/>
    </row>
    <row r="43" spans="1:13" ht="18" customHeight="1" x14ac:dyDescent="0.35">
      <c r="A43" s="128"/>
      <c r="B43" s="131" t="s">
        <v>34</v>
      </c>
      <c r="C43" s="131"/>
      <c r="D43" s="133" t="e">
        <f>D42/(20000*D24)</f>
        <v>#VALUE!</v>
      </c>
      <c r="E43" s="133"/>
      <c r="F43" s="133"/>
      <c r="G43" s="130"/>
      <c r="H43" s="54"/>
      <c r="I43" s="54"/>
      <c r="J43" s="54"/>
      <c r="K43" s="54"/>
      <c r="L43" s="54"/>
      <c r="M43" s="54"/>
    </row>
    <row r="44" spans="1:13" ht="18" customHeight="1" x14ac:dyDescent="0.35">
      <c r="A44" s="128"/>
      <c r="B44" s="131" t="s">
        <v>35</v>
      </c>
      <c r="C44" s="131"/>
      <c r="D44" s="132" t="e">
        <f>(D42/365)/D31</f>
        <v>#VALUE!</v>
      </c>
      <c r="E44" s="132"/>
      <c r="F44" s="132"/>
      <c r="G44" s="130"/>
      <c r="H44" s="54"/>
      <c r="I44" s="54"/>
      <c r="J44" s="54"/>
      <c r="K44" s="54"/>
      <c r="L44" s="54"/>
      <c r="M44" s="54"/>
    </row>
    <row r="45" spans="1:13" ht="54" customHeight="1" x14ac:dyDescent="0.35">
      <c r="A45" s="134"/>
      <c r="B45" s="135" t="s">
        <v>56</v>
      </c>
      <c r="C45" s="135"/>
      <c r="D45" s="162"/>
      <c r="E45" s="162"/>
      <c r="F45" s="162"/>
      <c r="G45" s="130"/>
      <c r="H45" s="54"/>
      <c r="I45" s="54"/>
      <c r="J45" s="54"/>
      <c r="K45" s="54"/>
      <c r="L45" s="54"/>
      <c r="M45" s="54"/>
    </row>
    <row r="46" spans="1:13" ht="36" customHeight="1" x14ac:dyDescent="0.35">
      <c r="A46" s="136" t="s">
        <v>36</v>
      </c>
      <c r="B46" s="64" t="s">
        <v>37</v>
      </c>
      <c r="C46" s="64"/>
      <c r="D46" s="163"/>
      <c r="E46" s="163"/>
      <c r="F46" s="164"/>
    </row>
  </sheetData>
  <mergeCells count="73">
    <mergeCell ref="B46:C46"/>
    <mergeCell ref="D46:F46"/>
    <mergeCell ref="B43:C43"/>
    <mergeCell ref="D43:F43"/>
    <mergeCell ref="B44:C44"/>
    <mergeCell ref="D44:F44"/>
    <mergeCell ref="B45:C45"/>
    <mergeCell ref="D45:F45"/>
    <mergeCell ref="A34:K34"/>
    <mergeCell ref="A38:K38"/>
    <mergeCell ref="A40:A45"/>
    <mergeCell ref="B40:C40"/>
    <mergeCell ref="D40:F40"/>
    <mergeCell ref="G40:H40"/>
    <mergeCell ref="B41:C41"/>
    <mergeCell ref="D41:F41"/>
    <mergeCell ref="B42:C42"/>
    <mergeCell ref="D42:F42"/>
    <mergeCell ref="A31:C31"/>
    <mergeCell ref="D31:F31"/>
    <mergeCell ref="G31:H31"/>
    <mergeCell ref="I31:K31"/>
    <mergeCell ref="A32:K32"/>
    <mergeCell ref="A33:K33"/>
    <mergeCell ref="A27:K27"/>
    <mergeCell ref="A28:K28"/>
    <mergeCell ref="D29:F29"/>
    <mergeCell ref="G29:H29"/>
    <mergeCell ref="I29:K29"/>
    <mergeCell ref="A30:C30"/>
    <mergeCell ref="D30:F30"/>
    <mergeCell ref="G30:H30"/>
    <mergeCell ref="I30:K30"/>
    <mergeCell ref="A23:C24"/>
    <mergeCell ref="D23:F23"/>
    <mergeCell ref="G23:H23"/>
    <mergeCell ref="I23:K23"/>
    <mergeCell ref="D24:F24"/>
    <mergeCell ref="G24:H24"/>
    <mergeCell ref="I24:K24"/>
    <mergeCell ref="A20:C20"/>
    <mergeCell ref="D20:F20"/>
    <mergeCell ref="G20:H20"/>
    <mergeCell ref="A21:C21"/>
    <mergeCell ref="A22:C22"/>
    <mergeCell ref="D22:F22"/>
    <mergeCell ref="A17:C17"/>
    <mergeCell ref="A18:K18"/>
    <mergeCell ref="A19:C19"/>
    <mergeCell ref="D19:F19"/>
    <mergeCell ref="G19:H19"/>
    <mergeCell ref="I19:K19"/>
    <mergeCell ref="A14:C14"/>
    <mergeCell ref="D14:F14"/>
    <mergeCell ref="G14:H14"/>
    <mergeCell ref="A15:C15"/>
    <mergeCell ref="E15:F15"/>
    <mergeCell ref="A16:C16"/>
    <mergeCell ref="E16:F16"/>
    <mergeCell ref="A12:C12"/>
    <mergeCell ref="D12:F12"/>
    <mergeCell ref="G12:H12"/>
    <mergeCell ref="I12:K12"/>
    <mergeCell ref="A13:C13"/>
    <mergeCell ref="D13:F13"/>
    <mergeCell ref="G13:H13"/>
    <mergeCell ref="I13:K13"/>
    <mergeCell ref="A9:K9"/>
    <mergeCell ref="A10:C10"/>
    <mergeCell ref="D10:F11"/>
    <mergeCell ref="G10:H11"/>
    <mergeCell ref="I10:K11"/>
    <mergeCell ref="A11:C11"/>
  </mergeCells>
  <conditionalFormatting sqref="I13:K13">
    <cfRule type="cellIs" dxfId="1" priority="1" operator="between">
      <formula>1</formula>
      <formula>1</formula>
    </cfRule>
  </conditionalFormatting>
  <pageMargins left="0.7" right="0.7" top="0.75" bottom="0.75" header="0.3" footer="0.3"/>
  <pageSetup scale="5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F4C06-D73B-42CA-8030-03FB9BEF2C3B}">
  <sheetPr>
    <pageSetUpPr autoPageBreaks="0" fitToPage="1"/>
  </sheetPr>
  <dimension ref="A1:R46"/>
  <sheetViews>
    <sheetView zoomScale="85" zoomScaleNormal="85" workbookViewId="0"/>
  </sheetViews>
  <sheetFormatPr defaultColWidth="8.453125" defaultRowHeight="18" x14ac:dyDescent="0.35"/>
  <cols>
    <col min="1" max="2" width="17.6328125" style="38" customWidth="1"/>
    <col min="3" max="3" width="40.6328125" style="38" customWidth="1"/>
    <col min="4" max="4" width="12.6328125" style="11" customWidth="1"/>
    <col min="5" max="5" width="2.6328125" style="11" customWidth="1"/>
    <col min="6" max="6" width="12.6328125" style="11" customWidth="1"/>
    <col min="7" max="8" width="13.6328125" style="11" customWidth="1"/>
    <col min="9" max="9" width="12.6328125" style="11" customWidth="1"/>
    <col min="10" max="10" width="2.6328125" style="11" customWidth="1"/>
    <col min="11" max="11" width="12.6328125" style="11" customWidth="1"/>
    <col min="12" max="13" width="10" style="11" customWidth="1"/>
    <col min="14" max="14" width="9.453125" style="11" customWidth="1"/>
    <col min="15" max="15" width="8.453125" style="11"/>
    <col min="16" max="16" width="6.453125" style="11" customWidth="1"/>
    <col min="17" max="16384" width="8.453125" style="11"/>
  </cols>
  <sheetData>
    <row r="1" spans="1:15" ht="21" customHeight="1" x14ac:dyDescent="0.35">
      <c r="A1" s="10" t="s">
        <v>94</v>
      </c>
      <c r="B1" s="10"/>
      <c r="C1" s="10"/>
    </row>
    <row r="2" spans="1:15" ht="18" customHeight="1" x14ac:dyDescent="0.35">
      <c r="A2" s="12" t="str">
        <f>'Scenario planning'!A2</f>
        <v>v. 18 Sep 2024</v>
      </c>
      <c r="B2" s="12"/>
      <c r="C2" s="12"/>
    </row>
    <row r="3" spans="1:15" ht="18" customHeight="1" x14ac:dyDescent="0.35">
      <c r="A3" s="12" t="s">
        <v>40</v>
      </c>
      <c r="B3" s="12"/>
      <c r="C3" s="12"/>
    </row>
    <row r="4" spans="1:15" ht="18" customHeight="1" x14ac:dyDescent="0.35">
      <c r="A4" s="12"/>
      <c r="B4" s="12"/>
      <c r="C4" s="12"/>
    </row>
    <row r="5" spans="1:15" s="37" customFormat="1" ht="18" customHeight="1" x14ac:dyDescent="0.35">
      <c r="A5" s="34" t="s">
        <v>57</v>
      </c>
      <c r="B5" s="34"/>
      <c r="C5" s="35" cm="1">
        <f t="array" ref="C5:D5">'Scenario planning'!D6:E6</f>
        <v>0</v>
      </c>
      <c r="D5" s="36">
        <v>0</v>
      </c>
    </row>
    <row r="6" spans="1:15" ht="18" customHeight="1" x14ac:dyDescent="0.35">
      <c r="A6" s="12"/>
      <c r="B6" s="12"/>
      <c r="C6" s="12"/>
    </row>
    <row r="7" spans="1:15" ht="21" customHeight="1" x14ac:dyDescent="0.35">
      <c r="A7" s="172" t="s">
        <v>41</v>
      </c>
      <c r="B7" s="172"/>
      <c r="C7" s="172"/>
      <c r="D7" s="173"/>
      <c r="E7" s="173"/>
      <c r="F7" s="173"/>
      <c r="G7" s="173"/>
      <c r="H7" s="173"/>
      <c r="I7" s="173"/>
      <c r="J7" s="173"/>
      <c r="K7" s="173"/>
    </row>
    <row r="8" spans="1:15" ht="18" customHeight="1" x14ac:dyDescent="0.35"/>
    <row r="9" spans="1:15" ht="18" customHeight="1" x14ac:dyDescent="0.35">
      <c r="A9" s="39" t="s">
        <v>9</v>
      </c>
      <c r="B9" s="40"/>
      <c r="C9" s="40"/>
      <c r="D9" s="40"/>
      <c r="E9" s="40"/>
      <c r="F9" s="40"/>
      <c r="G9" s="40"/>
      <c r="H9" s="40"/>
      <c r="I9" s="40"/>
      <c r="J9" s="40"/>
      <c r="K9" s="41"/>
    </row>
    <row r="10" spans="1:15" ht="57.65" customHeight="1" x14ac:dyDescent="0.35">
      <c r="A10" s="42" t="s">
        <v>10</v>
      </c>
      <c r="B10" s="43"/>
      <c r="C10" s="43"/>
      <c r="D10" s="44" t="s">
        <v>86</v>
      </c>
      <c r="E10" s="44"/>
      <c r="F10" s="44"/>
      <c r="G10" s="45" t="s">
        <v>87</v>
      </c>
      <c r="H10" s="45"/>
      <c r="I10" s="46" t="s">
        <v>11</v>
      </c>
      <c r="J10" s="46"/>
      <c r="K10" s="47"/>
    </row>
    <row r="11" spans="1:15" ht="18" customHeight="1" x14ac:dyDescent="0.55000000000000004">
      <c r="A11" s="48" t="s">
        <v>12</v>
      </c>
      <c r="B11" s="49"/>
      <c r="C11" s="49"/>
      <c r="D11" s="50"/>
      <c r="E11" s="50"/>
      <c r="F11" s="50"/>
      <c r="G11" s="51"/>
      <c r="H11" s="51"/>
      <c r="I11" s="52"/>
      <c r="J11" s="52"/>
      <c r="K11" s="53"/>
      <c r="L11" s="54"/>
      <c r="M11" s="54"/>
      <c r="N11" s="54"/>
      <c r="O11" s="54"/>
    </row>
    <row r="12" spans="1:15" ht="18" customHeight="1" x14ac:dyDescent="0.35">
      <c r="A12" s="55" t="s">
        <v>13</v>
      </c>
      <c r="B12" s="56"/>
      <c r="C12" s="56"/>
      <c r="D12" s="152"/>
      <c r="E12" s="152"/>
      <c r="F12" s="152"/>
      <c r="G12" s="152"/>
      <c r="H12" s="152"/>
      <c r="I12" s="57">
        <f>'Scenario planning'!D9</f>
        <v>0</v>
      </c>
      <c r="J12" s="57"/>
      <c r="K12" s="58"/>
      <c r="L12" s="54"/>
      <c r="M12" s="54"/>
      <c r="N12" s="54"/>
      <c r="O12" s="54"/>
    </row>
    <row r="13" spans="1:15" ht="18" customHeight="1" x14ac:dyDescent="0.35">
      <c r="A13" s="55" t="s">
        <v>14</v>
      </c>
      <c r="B13" s="56"/>
      <c r="C13" s="56"/>
      <c r="D13" s="59">
        <f>'Scenario planning'!E14</f>
        <v>0</v>
      </c>
      <c r="E13" s="59"/>
      <c r="F13" s="59"/>
      <c r="G13" s="59">
        <f>'Scenario planning'!E15</f>
        <v>0</v>
      </c>
      <c r="H13" s="59"/>
      <c r="I13" s="60">
        <f>D13+G13</f>
        <v>0</v>
      </c>
      <c r="J13" s="60"/>
      <c r="K13" s="61"/>
      <c r="L13" s="62" t="str">
        <f>IF(I13=1,"","For the purposes of scenario planning, 100% of births should be in hospitals or non-hospitals with &gt;600 births/year.")</f>
        <v>For the purposes of scenario planning, 100% of births should be in hospitals or non-hospitals with &gt;600 births/year.</v>
      </c>
      <c r="M13" s="54"/>
      <c r="N13" s="54"/>
      <c r="O13" s="54"/>
    </row>
    <row r="14" spans="1:15" ht="18" customHeight="1" x14ac:dyDescent="0.35">
      <c r="A14" s="63" t="s">
        <v>15</v>
      </c>
      <c r="B14" s="64"/>
      <c r="C14" s="64"/>
      <c r="D14" s="57">
        <f>'Scenario planning'!E23</f>
        <v>0</v>
      </c>
      <c r="E14" s="57"/>
      <c r="F14" s="57"/>
      <c r="G14" s="57">
        <f>'Scenario planning'!E24</f>
        <v>0</v>
      </c>
      <c r="H14" s="57"/>
      <c r="I14" s="153"/>
      <c r="J14" s="153"/>
      <c r="K14" s="154"/>
      <c r="L14" s="54"/>
      <c r="M14" s="54"/>
      <c r="N14" s="54"/>
      <c r="O14" s="54"/>
    </row>
    <row r="15" spans="1:15" ht="18" customHeight="1" x14ac:dyDescent="0.35">
      <c r="A15" s="66" t="s">
        <v>16</v>
      </c>
      <c r="B15" s="67"/>
      <c r="C15" s="67"/>
      <c r="D15" s="141" t="str">
        <f>IF(D14=2,1000,IF(D14=3,2000,IF(D14=4,3000,IF(D14=5,4000,IF(D14=6,5000,IF(D14=7,6000,IF(D14=8,7000,IF(D14=0,"MISSING","Not included in FIGO recommendations"))))))))</f>
        <v>MISSING</v>
      </c>
      <c r="E15" s="142" t="s">
        <v>17</v>
      </c>
      <c r="F15" s="142"/>
      <c r="G15" s="141" t="str">
        <f>IF(G14=2,1000,IF(G14=3,2000,IF(G14=4,3000,IF(D14=0,"MISSING","Not included in FIGO recommendations"))))</f>
        <v>MISSING</v>
      </c>
      <c r="H15" s="143" t="s">
        <v>17</v>
      </c>
      <c r="I15" s="155"/>
      <c r="J15" s="155"/>
      <c r="K15" s="156"/>
      <c r="L15" s="54"/>
      <c r="M15" s="54"/>
      <c r="N15" s="54"/>
      <c r="O15" s="54"/>
    </row>
    <row r="16" spans="1:15" ht="34" customHeight="1" x14ac:dyDescent="0.35">
      <c r="A16" s="150" t="s">
        <v>43</v>
      </c>
      <c r="B16" s="68"/>
      <c r="C16" s="68"/>
      <c r="D16" s="144" t="e">
        <f>D15/365</f>
        <v>#VALUE!</v>
      </c>
      <c r="E16" s="145" t="s">
        <v>19</v>
      </c>
      <c r="F16" s="145"/>
      <c r="G16" s="144" t="e">
        <f>G15/365</f>
        <v>#VALUE!</v>
      </c>
      <c r="H16" s="146" t="s">
        <v>19</v>
      </c>
      <c r="I16" s="157"/>
      <c r="J16" s="157"/>
      <c r="K16" s="158"/>
    </row>
    <row r="17" spans="1:18" ht="35" customHeight="1" x14ac:dyDescent="0.35">
      <c r="A17" s="55" t="s">
        <v>91</v>
      </c>
      <c r="B17" s="56"/>
      <c r="C17" s="56"/>
      <c r="D17" s="159"/>
      <c r="E17" s="159"/>
      <c r="F17" s="160"/>
      <c r="G17" s="159"/>
      <c r="H17" s="160"/>
      <c r="I17" s="147">
        <f>20*(I12/10000)</f>
        <v>0</v>
      </c>
      <c r="J17" s="148" t="s">
        <v>22</v>
      </c>
      <c r="K17" s="149">
        <f>28*(I12/10000)</f>
        <v>0</v>
      </c>
    </row>
    <row r="18" spans="1:18" ht="18" hidden="1" customHeight="1" x14ac:dyDescent="0.35">
      <c r="A18" s="69" t="s">
        <v>20</v>
      </c>
      <c r="B18" s="70"/>
      <c r="C18" s="70"/>
      <c r="D18" s="70"/>
      <c r="E18" s="70"/>
      <c r="F18" s="70"/>
      <c r="G18" s="70"/>
      <c r="H18" s="70"/>
      <c r="I18" s="70"/>
      <c r="J18" s="70"/>
      <c r="K18" s="71"/>
      <c r="L18" s="62"/>
    </row>
    <row r="19" spans="1:18" ht="18" hidden="1" customHeight="1" x14ac:dyDescent="0.35">
      <c r="A19" s="63" t="s">
        <v>52</v>
      </c>
      <c r="B19" s="64"/>
      <c r="C19" s="64"/>
      <c r="D19" s="72">
        <f>I12*D13</f>
        <v>0</v>
      </c>
      <c r="E19" s="72"/>
      <c r="F19" s="72"/>
      <c r="G19" s="72">
        <f>I12*G13</f>
        <v>0</v>
      </c>
      <c r="H19" s="72"/>
      <c r="I19" s="72">
        <f>D19+G19</f>
        <v>0</v>
      </c>
      <c r="J19" s="72"/>
      <c r="K19" s="73"/>
      <c r="L19" s="62"/>
    </row>
    <row r="20" spans="1:18" ht="18" hidden="1" customHeight="1" x14ac:dyDescent="0.35">
      <c r="A20" s="63" t="s">
        <v>21</v>
      </c>
      <c r="B20" s="64"/>
      <c r="C20" s="64"/>
      <c r="D20" s="72" t="e">
        <f>ROUNDUP(D19/D15,0)</f>
        <v>#VALUE!</v>
      </c>
      <c r="E20" s="72"/>
      <c r="F20" s="72"/>
      <c r="G20" s="72" t="e">
        <f>ROUNDUP(G19/G15,0)</f>
        <v>#VALUE!</v>
      </c>
      <c r="H20" s="72"/>
      <c r="I20" s="74"/>
      <c r="J20" s="74"/>
      <c r="K20" s="65"/>
      <c r="L20" s="62"/>
    </row>
    <row r="21" spans="1:18" ht="35" hidden="1" customHeight="1" x14ac:dyDescent="0.35">
      <c r="A21" s="190" t="s">
        <v>113</v>
      </c>
      <c r="B21" s="64"/>
      <c r="C21" s="64"/>
      <c r="D21" s="188">
        <f>ROUNDUP(I17/24,0)</f>
        <v>0</v>
      </c>
      <c r="E21" s="148" t="s">
        <v>22</v>
      </c>
      <c r="F21" s="189">
        <f>ROUNDUP(K17/12,0)</f>
        <v>0</v>
      </c>
      <c r="G21" s="75"/>
      <c r="H21" s="74"/>
      <c r="I21" s="74"/>
      <c r="J21" s="74"/>
      <c r="K21" s="65"/>
      <c r="L21" s="62"/>
    </row>
    <row r="22" spans="1:18" ht="18" hidden="1" customHeight="1" x14ac:dyDescent="0.35">
      <c r="A22" s="63" t="s">
        <v>58</v>
      </c>
      <c r="B22" s="64"/>
      <c r="C22" s="64"/>
      <c r="D22" s="72" t="e">
        <f>MAX(D20,D21)</f>
        <v>#VALUE!</v>
      </c>
      <c r="E22" s="72"/>
      <c r="F22" s="72"/>
      <c r="G22" s="75"/>
      <c r="H22" s="74"/>
      <c r="I22" s="74"/>
      <c r="J22" s="74"/>
      <c r="K22" s="65"/>
      <c r="L22" s="62"/>
    </row>
    <row r="23" spans="1:18" ht="18" hidden="1" customHeight="1" x14ac:dyDescent="0.35">
      <c r="A23" s="76" t="s">
        <v>88</v>
      </c>
      <c r="B23" s="77"/>
      <c r="C23" s="77"/>
      <c r="D23" s="78" t="e">
        <f>IF(D22=D20,D19,(D21*D15))</f>
        <v>#VALUE!</v>
      </c>
      <c r="E23" s="78"/>
      <c r="F23" s="78"/>
      <c r="G23" s="78" t="e">
        <f>IF(D22=D20,G19,(I12-D23))</f>
        <v>#VALUE!</v>
      </c>
      <c r="H23" s="78"/>
      <c r="I23" s="78" t="e">
        <f>D23+G23</f>
        <v>#VALUE!</v>
      </c>
      <c r="J23" s="79"/>
      <c r="K23" s="80"/>
      <c r="L23" s="31"/>
      <c r="M23" s="31"/>
      <c r="N23" s="31"/>
      <c r="O23" s="31"/>
      <c r="P23" s="31"/>
      <c r="Q23" s="31"/>
      <c r="R23" s="31"/>
    </row>
    <row r="24" spans="1:18" ht="51" hidden="1" customHeight="1" x14ac:dyDescent="0.35">
      <c r="A24" s="81"/>
      <c r="B24" s="82"/>
      <c r="C24" s="82"/>
      <c r="D24" s="83" t="e">
        <f>D23/I23</f>
        <v>#VALUE!</v>
      </c>
      <c r="E24" s="83"/>
      <c r="F24" s="83"/>
      <c r="G24" s="83" t="e">
        <f>G23/I23</f>
        <v>#VALUE!</v>
      </c>
      <c r="H24" s="83"/>
      <c r="I24" s="83" t="e">
        <f>D24+G24</f>
        <v>#VALUE!</v>
      </c>
      <c r="J24" s="83"/>
      <c r="K24" s="84"/>
      <c r="L24" s="31"/>
      <c r="M24" s="31"/>
      <c r="N24" s="31"/>
      <c r="O24" s="31"/>
      <c r="P24" s="31"/>
      <c r="Q24" s="31"/>
      <c r="R24" s="31"/>
    </row>
    <row r="25" spans="1:18" ht="18" customHeight="1" x14ac:dyDescent="0.35">
      <c r="A25" s="85"/>
      <c r="B25" s="85"/>
      <c r="C25" s="85"/>
      <c r="D25" s="86"/>
      <c r="E25" s="86"/>
      <c r="G25" s="86"/>
      <c r="L25" s="31"/>
      <c r="M25" s="31"/>
      <c r="N25" s="31"/>
      <c r="O25" s="31"/>
      <c r="P25" s="31"/>
      <c r="Q25" s="31"/>
    </row>
    <row r="26" spans="1:18" ht="18" customHeight="1" x14ac:dyDescent="0.35">
      <c r="D26" s="87"/>
      <c r="E26" s="87"/>
      <c r="G26" s="87"/>
      <c r="L26" s="31"/>
      <c r="M26" s="31"/>
      <c r="N26" s="31"/>
      <c r="O26" s="31"/>
      <c r="P26" s="31"/>
      <c r="Q26" s="31"/>
    </row>
    <row r="27" spans="1:18" ht="18" customHeight="1" x14ac:dyDescent="0.35">
      <c r="A27" s="39" t="s">
        <v>23</v>
      </c>
      <c r="B27" s="40"/>
      <c r="C27" s="40"/>
      <c r="D27" s="40"/>
      <c r="E27" s="40"/>
      <c r="F27" s="40"/>
      <c r="G27" s="40"/>
      <c r="H27" s="40"/>
      <c r="I27" s="40"/>
      <c r="J27" s="40"/>
      <c r="K27" s="41"/>
      <c r="L27" s="88"/>
    </row>
    <row r="28" spans="1:18" ht="18" customHeight="1" x14ac:dyDescent="0.35">
      <c r="A28" s="89" t="s">
        <v>53</v>
      </c>
      <c r="B28" s="90"/>
      <c r="C28" s="90"/>
      <c r="D28" s="90"/>
      <c r="E28" s="90"/>
      <c r="F28" s="90"/>
      <c r="G28" s="90"/>
      <c r="H28" s="90"/>
      <c r="I28" s="90"/>
      <c r="J28" s="90"/>
      <c r="K28" s="91"/>
    </row>
    <row r="29" spans="1:18" ht="34.5" customHeight="1" thickBot="1" x14ac:dyDescent="0.4">
      <c r="A29" s="92"/>
      <c r="B29" s="32"/>
      <c r="C29" s="32"/>
      <c r="D29" s="93" t="s">
        <v>24</v>
      </c>
      <c r="E29" s="93"/>
      <c r="F29" s="93"/>
      <c r="G29" s="93" t="s">
        <v>25</v>
      </c>
      <c r="H29" s="93"/>
      <c r="I29" s="94" t="s">
        <v>26</v>
      </c>
      <c r="J29" s="94"/>
      <c r="K29" s="95"/>
    </row>
    <row r="30" spans="1:18" ht="20" customHeight="1" thickTop="1" x14ac:dyDescent="0.35">
      <c r="A30" s="96" t="s">
        <v>54</v>
      </c>
      <c r="B30" s="97"/>
      <c r="C30" s="97"/>
      <c r="D30" s="98" t="e">
        <f>ROUNDUP(D23/D15,0)</f>
        <v>#VALUE!</v>
      </c>
      <c r="E30" s="98"/>
      <c r="F30" s="98"/>
      <c r="G30" s="98" t="e">
        <f>ROUNDUP(G23/G15,0)</f>
        <v>#VALUE!</v>
      </c>
      <c r="H30" s="98"/>
      <c r="I30" s="99" t="e">
        <f>D30+G30</f>
        <v>#VALUE!</v>
      </c>
      <c r="J30" s="99"/>
      <c r="K30" s="100"/>
    </row>
    <row r="31" spans="1:18" ht="20" customHeight="1" thickBot="1" x14ac:dyDescent="0.4">
      <c r="A31" s="101" t="s">
        <v>55</v>
      </c>
      <c r="B31" s="102"/>
      <c r="C31" s="102"/>
      <c r="D31" s="103" t="e">
        <f>ROUNDUP((20000*D24)/D15,0)</f>
        <v>#VALUE!</v>
      </c>
      <c r="E31" s="103"/>
      <c r="F31" s="103"/>
      <c r="G31" s="103" t="e">
        <f>ROUNDUP((20000*G24)/G15,0)</f>
        <v>#VALUE!</v>
      </c>
      <c r="H31" s="103"/>
      <c r="I31" s="103" t="e">
        <f>D31+G31</f>
        <v>#VALUE!</v>
      </c>
      <c r="J31" s="103"/>
      <c r="K31" s="104"/>
    </row>
    <row r="32" spans="1:18" ht="20" customHeight="1" thickTop="1" x14ac:dyDescent="0.35">
      <c r="A32" s="105" t="s">
        <v>27</v>
      </c>
      <c r="B32" s="106"/>
      <c r="C32" s="106"/>
      <c r="D32" s="106"/>
      <c r="E32" s="106"/>
      <c r="F32" s="106"/>
      <c r="G32" s="106"/>
      <c r="H32" s="106"/>
      <c r="I32" s="106"/>
      <c r="J32" s="106"/>
      <c r="K32" s="107"/>
    </row>
    <row r="33" spans="1:13" ht="38" customHeight="1" x14ac:dyDescent="0.35">
      <c r="A33" s="108" t="s">
        <v>28</v>
      </c>
      <c r="B33" s="109"/>
      <c r="C33" s="109"/>
      <c r="D33" s="109"/>
      <c r="E33" s="109"/>
      <c r="F33" s="109"/>
      <c r="G33" s="109"/>
      <c r="H33" s="109"/>
      <c r="I33" s="109"/>
      <c r="J33" s="109"/>
      <c r="K33" s="110"/>
      <c r="L33" s="111"/>
    </row>
    <row r="34" spans="1:13" ht="20" customHeight="1" x14ac:dyDescent="0.35">
      <c r="A34" s="108" t="s">
        <v>29</v>
      </c>
      <c r="B34" s="109"/>
      <c r="C34" s="109"/>
      <c r="D34" s="109"/>
      <c r="E34" s="109"/>
      <c r="F34" s="109"/>
      <c r="G34" s="109"/>
      <c r="H34" s="109"/>
      <c r="I34" s="109"/>
      <c r="J34" s="109"/>
      <c r="K34" s="110"/>
    </row>
    <row r="35" spans="1:13" ht="18" customHeight="1" x14ac:dyDescent="0.35">
      <c r="A35" s="112"/>
      <c r="B35" s="113"/>
      <c r="C35" s="113"/>
      <c r="D35" s="113"/>
      <c r="E35" s="113"/>
      <c r="F35" s="113"/>
      <c r="G35" s="113"/>
      <c r="H35" s="113"/>
      <c r="I35" s="113"/>
      <c r="J35" s="113"/>
      <c r="K35" s="114"/>
    </row>
    <row r="36" spans="1:13" ht="18" customHeight="1" x14ac:dyDescent="0.35">
      <c r="A36" s="115"/>
      <c r="B36" s="115"/>
      <c r="C36" s="115"/>
      <c r="D36" s="115"/>
      <c r="E36" s="115"/>
      <c r="F36" s="115"/>
      <c r="G36" s="115"/>
      <c r="H36" s="115"/>
      <c r="I36" s="115"/>
      <c r="J36" s="115"/>
      <c r="K36" s="115"/>
    </row>
    <row r="37" spans="1:13" ht="18" customHeight="1" x14ac:dyDescent="0.35">
      <c r="D37" s="116"/>
      <c r="E37" s="116"/>
      <c r="G37" s="116"/>
    </row>
    <row r="38" spans="1:13" ht="18" customHeight="1" x14ac:dyDescent="0.35">
      <c r="A38" s="117" t="s">
        <v>30</v>
      </c>
      <c r="B38" s="117"/>
      <c r="C38" s="117"/>
      <c r="D38" s="117"/>
      <c r="E38" s="117"/>
      <c r="F38" s="117"/>
      <c r="G38" s="117"/>
      <c r="H38" s="117"/>
      <c r="I38" s="117"/>
      <c r="J38" s="117"/>
      <c r="K38" s="117"/>
    </row>
    <row r="39" spans="1:13" ht="18" customHeight="1" x14ac:dyDescent="0.35">
      <c r="A39" s="118" t="s">
        <v>89</v>
      </c>
      <c r="B39" s="118"/>
      <c r="C39" s="118"/>
      <c r="D39" s="119"/>
      <c r="E39" s="119"/>
      <c r="F39" s="119"/>
      <c r="G39" s="120"/>
      <c r="H39" s="120"/>
      <c r="I39" s="120"/>
      <c r="J39" s="120"/>
    </row>
    <row r="40" spans="1:13" ht="18" customHeight="1" x14ac:dyDescent="0.35">
      <c r="A40" s="121" t="s">
        <v>31</v>
      </c>
      <c r="B40" s="122" t="s">
        <v>32</v>
      </c>
      <c r="C40" s="122"/>
      <c r="D40" s="123"/>
      <c r="E40" s="123"/>
      <c r="F40" s="124"/>
      <c r="G40" s="125"/>
      <c r="H40" s="126"/>
      <c r="I40" s="127"/>
      <c r="J40" s="127"/>
    </row>
    <row r="41" spans="1:13" ht="18" customHeight="1" x14ac:dyDescent="0.35">
      <c r="A41" s="128"/>
      <c r="B41" s="129" t="s">
        <v>90</v>
      </c>
      <c r="C41" s="129"/>
      <c r="D41" s="161"/>
      <c r="E41" s="161"/>
      <c r="F41" s="161"/>
      <c r="G41" s="130"/>
    </row>
    <row r="42" spans="1:13" ht="18" customHeight="1" x14ac:dyDescent="0.35">
      <c r="A42" s="128"/>
      <c r="B42" s="131" t="s">
        <v>33</v>
      </c>
      <c r="C42" s="131"/>
      <c r="D42" s="132">
        <f>20000*D40</f>
        <v>0</v>
      </c>
      <c r="E42" s="132"/>
      <c r="F42" s="132"/>
      <c r="G42" s="130"/>
    </row>
    <row r="43" spans="1:13" ht="18" customHeight="1" x14ac:dyDescent="0.35">
      <c r="A43" s="128"/>
      <c r="B43" s="131" t="s">
        <v>34</v>
      </c>
      <c r="C43" s="131"/>
      <c r="D43" s="133" t="e">
        <f>D42/(20000*D24)</f>
        <v>#VALUE!</v>
      </c>
      <c r="E43" s="133"/>
      <c r="F43" s="133"/>
      <c r="G43" s="130"/>
      <c r="H43" s="54"/>
      <c r="I43" s="54"/>
      <c r="J43" s="54"/>
      <c r="K43" s="54"/>
      <c r="L43" s="54"/>
      <c r="M43" s="54"/>
    </row>
    <row r="44" spans="1:13" ht="18" customHeight="1" x14ac:dyDescent="0.35">
      <c r="A44" s="128"/>
      <c r="B44" s="131" t="s">
        <v>35</v>
      </c>
      <c r="C44" s="131"/>
      <c r="D44" s="132" t="e">
        <f>(D42/365)/D31</f>
        <v>#VALUE!</v>
      </c>
      <c r="E44" s="132"/>
      <c r="F44" s="132"/>
      <c r="G44" s="130"/>
      <c r="H44" s="54"/>
      <c r="I44" s="54"/>
      <c r="J44" s="54"/>
      <c r="K44" s="54"/>
      <c r="L44" s="54"/>
      <c r="M44" s="54"/>
    </row>
    <row r="45" spans="1:13" ht="54" customHeight="1" x14ac:dyDescent="0.35">
      <c r="A45" s="134"/>
      <c r="B45" s="135" t="s">
        <v>56</v>
      </c>
      <c r="C45" s="135"/>
      <c r="D45" s="162"/>
      <c r="E45" s="162"/>
      <c r="F45" s="162"/>
      <c r="G45" s="130"/>
      <c r="H45" s="54"/>
      <c r="I45" s="54"/>
      <c r="J45" s="54"/>
      <c r="K45" s="54"/>
      <c r="L45" s="54"/>
      <c r="M45" s="54"/>
    </row>
    <row r="46" spans="1:13" ht="36" customHeight="1" x14ac:dyDescent="0.35">
      <c r="A46" s="136" t="s">
        <v>36</v>
      </c>
      <c r="B46" s="64" t="s">
        <v>37</v>
      </c>
      <c r="C46" s="64"/>
      <c r="D46" s="163"/>
      <c r="E46" s="163"/>
      <c r="F46" s="164"/>
    </row>
  </sheetData>
  <mergeCells count="73">
    <mergeCell ref="B46:C46"/>
    <mergeCell ref="D46:F46"/>
    <mergeCell ref="B43:C43"/>
    <mergeCell ref="D43:F43"/>
    <mergeCell ref="B44:C44"/>
    <mergeCell ref="D44:F44"/>
    <mergeCell ref="B45:C45"/>
    <mergeCell ref="D45:F45"/>
    <mergeCell ref="A34:K34"/>
    <mergeCell ref="A38:K38"/>
    <mergeCell ref="A40:A45"/>
    <mergeCell ref="B40:C40"/>
    <mergeCell ref="D40:F40"/>
    <mergeCell ref="G40:H40"/>
    <mergeCell ref="B41:C41"/>
    <mergeCell ref="D41:F41"/>
    <mergeCell ref="B42:C42"/>
    <mergeCell ref="D42:F42"/>
    <mergeCell ref="A31:C31"/>
    <mergeCell ref="D31:F31"/>
    <mergeCell ref="G31:H31"/>
    <mergeCell ref="I31:K31"/>
    <mergeCell ref="A32:K32"/>
    <mergeCell ref="A33:K33"/>
    <mergeCell ref="A27:K27"/>
    <mergeCell ref="A28:K28"/>
    <mergeCell ref="D29:F29"/>
    <mergeCell ref="G29:H29"/>
    <mergeCell ref="I29:K29"/>
    <mergeCell ref="A30:C30"/>
    <mergeCell ref="D30:F30"/>
    <mergeCell ref="G30:H30"/>
    <mergeCell ref="I30:K30"/>
    <mergeCell ref="A23:C24"/>
    <mergeCell ref="D23:F23"/>
    <mergeCell ref="G23:H23"/>
    <mergeCell ref="I23:K23"/>
    <mergeCell ref="D24:F24"/>
    <mergeCell ref="G24:H24"/>
    <mergeCell ref="I24:K24"/>
    <mergeCell ref="A20:C20"/>
    <mergeCell ref="D20:F20"/>
    <mergeCell ref="G20:H20"/>
    <mergeCell ref="A21:C21"/>
    <mergeCell ref="A22:C22"/>
    <mergeCell ref="D22:F22"/>
    <mergeCell ref="A17:C17"/>
    <mergeCell ref="A18:K18"/>
    <mergeCell ref="A19:C19"/>
    <mergeCell ref="D19:F19"/>
    <mergeCell ref="G19:H19"/>
    <mergeCell ref="I19:K19"/>
    <mergeCell ref="A14:C14"/>
    <mergeCell ref="D14:F14"/>
    <mergeCell ref="G14:H14"/>
    <mergeCell ref="A15:C15"/>
    <mergeCell ref="E15:F15"/>
    <mergeCell ref="A16:C16"/>
    <mergeCell ref="E16:F16"/>
    <mergeCell ref="A12:C12"/>
    <mergeCell ref="D12:F12"/>
    <mergeCell ref="G12:H12"/>
    <mergeCell ref="I12:K12"/>
    <mergeCell ref="A13:C13"/>
    <mergeCell ref="D13:F13"/>
    <mergeCell ref="G13:H13"/>
    <mergeCell ref="I13:K13"/>
    <mergeCell ref="A9:K9"/>
    <mergeCell ref="A10:C10"/>
    <mergeCell ref="D10:F11"/>
    <mergeCell ref="G10:H11"/>
    <mergeCell ref="I10:K11"/>
    <mergeCell ref="A11:C11"/>
  </mergeCells>
  <conditionalFormatting sqref="I13:K13">
    <cfRule type="cellIs" dxfId="0" priority="1" operator="between">
      <formula>1</formula>
      <formula>1</formula>
    </cfRule>
  </conditionalFormatting>
  <pageMargins left="0.7" right="0.7" top="0.75" bottom="0.75" header="0.3" footer="0.3"/>
  <pageSetup scale="56"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3fe61368-ccd6-44a7-b43f-1105e5742b6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815F23DD8BBA54B814726557EB422C5" ma:contentTypeVersion="17" ma:contentTypeDescription="Create a new document." ma:contentTypeScope="" ma:versionID="e58f9c15709cab6f82e9ed762d17d08d">
  <xsd:schema xmlns:xsd="http://www.w3.org/2001/XMLSchema" xmlns:xs="http://www.w3.org/2001/XMLSchema" xmlns:p="http://schemas.microsoft.com/office/2006/metadata/properties" xmlns:ns3="3fe61368-ccd6-44a7-b43f-1105e5742b63" xmlns:ns4="41655679-6a34-447d-b867-37e02a938439" targetNamespace="http://schemas.microsoft.com/office/2006/metadata/properties" ma:root="true" ma:fieldsID="bcab400c09a6dd9567b26d985cfc5408" ns3:_="" ns4:_="">
    <xsd:import namespace="3fe61368-ccd6-44a7-b43f-1105e5742b63"/>
    <xsd:import namespace="41655679-6a34-447d-b867-37e02a93843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LengthInSeconds" minOccurs="0"/>
                <xsd:element ref="ns3:_activity"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e61368-ccd6-44a7-b43f-1105e5742b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1655679-6a34-447d-b867-37e02a93843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5D23C5F-2E99-472C-8DD3-29804820D1B0}">
  <ds:schemaRefs>
    <ds:schemaRef ds:uri="http://schemas.microsoft.com/office/2006/documentManagement/types"/>
    <ds:schemaRef ds:uri="http://purl.org/dc/dcmitype/"/>
    <ds:schemaRef ds:uri="http://purl.org/dc/terms/"/>
    <ds:schemaRef ds:uri="3fe61368-ccd6-44a7-b43f-1105e5742b63"/>
    <ds:schemaRef ds:uri="http://schemas.openxmlformats.org/package/2006/metadata/core-properties"/>
    <ds:schemaRef ds:uri="http://purl.org/dc/elements/1.1/"/>
    <ds:schemaRef ds:uri="41655679-6a34-447d-b867-37e02a938439"/>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59D61E1-2D41-4082-A250-0D392DA0B35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e61368-ccd6-44a7-b43f-1105e5742b63"/>
    <ds:schemaRef ds:uri="41655679-6a34-447d-b867-37e02a93843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926127-CBC7-47C1-A43F-00884B22193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Purpose</vt:lpstr>
      <vt:lpstr>Instructions</vt:lpstr>
      <vt:lpstr>Scenario planning</vt:lpstr>
      <vt:lpstr>Results-Scenario A</vt:lpstr>
      <vt:lpstr>Results-Scenario B</vt:lpstr>
      <vt:lpstr>Results-Scenario C</vt:lpstr>
      <vt:lpstr>Instructions!Print_Area</vt:lpstr>
      <vt:lpstr>Purpose!Print_Area</vt:lpstr>
      <vt:lpstr>'Results-Scenario A'!Print_Area</vt:lpstr>
      <vt:lpstr>'Results-Scenario B'!Print_Area</vt:lpstr>
      <vt:lpstr>'Results-Scenario 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Warthin, Caitlin M.</dc:creator>
  <cp:keywords/>
  <dc:description/>
  <cp:lastModifiedBy>Warthin, Caitlin M.</cp:lastModifiedBy>
  <cp:revision/>
  <cp:lastPrinted>2025-02-24T02:56:30Z</cp:lastPrinted>
  <dcterms:created xsi:type="dcterms:W3CDTF">2023-09-13T16:04:52Z</dcterms:created>
  <dcterms:modified xsi:type="dcterms:W3CDTF">2025-02-24T03:04:23Z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0x0101006815F23DD8BBA54B814726557EB422C5</vt:lpwstr>
  </property>
</Properties>
</file>